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fc24c0eeddcb03a/デスクトップ/"/>
    </mc:Choice>
  </mc:AlternateContent>
  <xr:revisionPtr revIDLastSave="0" documentId="8_{07A27D85-E938-43E0-9C05-8CB67396BCF6}" xr6:coauthVersionLast="47" xr6:coauthVersionMax="47" xr10:uidLastSave="{00000000-0000-0000-0000-000000000000}"/>
  <bookViews>
    <workbookView xWindow="-110" yWindow="-110" windowWidth="22780" windowHeight="14540" tabRatio="911" activeTab="5" xr2:uid="{00000000-000D-0000-FFFF-FFFF00000000}"/>
  </bookViews>
  <sheets>
    <sheet name="使い方" sheetId="8" r:id="rId1"/>
    <sheet name="着順記入シート" sheetId="9" r:id="rId2"/>
    <sheet name="申告シート" sheetId="11" r:id="rId3"/>
    <sheet name="入力（申告＆着順）" sheetId="4" r:id="rId4"/>
    <sheet name="入力(タイム)" sheetId="6" r:id="rId5"/>
    <sheet name="結果出力(全体)" sheetId="10" r:id="rId6"/>
    <sheet name="Sheet1" sheetId="19" r:id="rId7"/>
    <sheet name="結果(7-10位)" sheetId="18" r:id="rId8"/>
    <sheet name="結果(6位)" sheetId="17" r:id="rId9"/>
    <sheet name="結果(5位)" sheetId="16" r:id="rId10"/>
    <sheet name="結果(4位)" sheetId="15" r:id="rId11"/>
    <sheet name="結果(3位)" sheetId="14" r:id="rId12"/>
    <sheet name="結果(2位)" sheetId="12" r:id="rId13"/>
    <sheet name="結果(1位)" sheetId="13" r:id="rId14"/>
    <sheet name="結果出力" sheetId="5" r:id="rId15"/>
  </sheets>
  <definedNames>
    <definedName name="_xlnm.Print_Area" localSheetId="14">結果出力!$C$1:$J$41</definedName>
  </definedNames>
  <calcPr calcId="191029" refMode="R1C1"/>
</workbook>
</file>

<file path=xl/calcChain.xml><?xml version="1.0" encoding="utf-8"?>
<calcChain xmlns="http://schemas.openxmlformats.org/spreadsheetml/2006/main">
  <c r="Y12" i="4" l="1"/>
  <c r="J111" i="4"/>
  <c r="F3" i="4" l="1"/>
  <c r="A14" i="18" l="1"/>
  <c r="A13" i="18"/>
  <c r="A12" i="18"/>
  <c r="A11" i="18"/>
  <c r="A10" i="18"/>
  <c r="A9" i="18"/>
  <c r="A8" i="18"/>
  <c r="A7" i="18"/>
  <c r="A6" i="18"/>
  <c r="A5" i="18"/>
  <c r="C2" i="18"/>
  <c r="A14" i="17"/>
  <c r="A13" i="17"/>
  <c r="A12" i="17"/>
  <c r="A11" i="17"/>
  <c r="A10" i="17"/>
  <c r="A9" i="17"/>
  <c r="A8" i="17"/>
  <c r="A7" i="17"/>
  <c r="A6" i="17"/>
  <c r="A5" i="17"/>
  <c r="C2" i="17"/>
  <c r="A14" i="16"/>
  <c r="A13" i="16"/>
  <c r="A12" i="16"/>
  <c r="A11" i="16"/>
  <c r="A10" i="16"/>
  <c r="A9" i="16"/>
  <c r="A8" i="16"/>
  <c r="A7" i="16"/>
  <c r="A6" i="16"/>
  <c r="A5" i="16"/>
  <c r="C2" i="16"/>
  <c r="A14" i="15"/>
  <c r="A13" i="15"/>
  <c r="A12" i="15"/>
  <c r="A11" i="15"/>
  <c r="A10" i="15"/>
  <c r="A9" i="15"/>
  <c r="A8" i="15"/>
  <c r="A7" i="15"/>
  <c r="A6" i="15"/>
  <c r="A5" i="15"/>
  <c r="C2" i="15"/>
  <c r="C2" i="14"/>
  <c r="C2" i="10"/>
  <c r="C2" i="13"/>
  <c r="C2" i="12"/>
  <c r="C2" i="5"/>
  <c r="A14" i="14" l="1"/>
  <c r="A13" i="14"/>
  <c r="A12" i="14"/>
  <c r="A11" i="14"/>
  <c r="A10" i="14"/>
  <c r="A9" i="14"/>
  <c r="A8" i="14"/>
  <c r="A7" i="14"/>
  <c r="A6" i="14"/>
  <c r="A5" i="14"/>
  <c r="A14" i="13"/>
  <c r="A13" i="13"/>
  <c r="A12" i="13"/>
  <c r="A11" i="13"/>
  <c r="A10" i="13"/>
  <c r="A9" i="13"/>
  <c r="A8" i="13"/>
  <c r="A7" i="13"/>
  <c r="A6" i="13"/>
  <c r="A5" i="13"/>
  <c r="A14" i="12"/>
  <c r="A13" i="12"/>
  <c r="A12" i="12"/>
  <c r="A11" i="12"/>
  <c r="A10" i="12"/>
  <c r="A9" i="12"/>
  <c r="A8" i="12"/>
  <c r="A7" i="12"/>
  <c r="A6" i="12"/>
  <c r="A5" i="12"/>
  <c r="C5" i="12" s="1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Y103" i="4" l="1"/>
  <c r="M103" i="4"/>
  <c r="D103" i="4"/>
  <c r="A103" i="4"/>
  <c r="J103" i="4" s="1"/>
  <c r="Z103" i="4" s="1"/>
  <c r="Y102" i="4"/>
  <c r="M102" i="4"/>
  <c r="D102" i="4"/>
  <c r="A102" i="4"/>
  <c r="J102" i="4" s="1"/>
  <c r="Z102" i="4" s="1"/>
  <c r="Y101" i="4"/>
  <c r="M101" i="4"/>
  <c r="D101" i="4"/>
  <c r="A101" i="4"/>
  <c r="J101" i="4" s="1"/>
  <c r="Z101" i="4" s="1"/>
  <c r="Y100" i="4"/>
  <c r="M100" i="4"/>
  <c r="D100" i="4"/>
  <c r="A100" i="4"/>
  <c r="J100" i="4" s="1"/>
  <c r="Z100" i="4" s="1"/>
  <c r="Y99" i="4"/>
  <c r="M99" i="4"/>
  <c r="D99" i="4"/>
  <c r="A99" i="4"/>
  <c r="J99" i="4" s="1"/>
  <c r="Z99" i="4" s="1"/>
  <c r="Y109" i="4"/>
  <c r="M109" i="4"/>
  <c r="D109" i="4"/>
  <c r="A109" i="4"/>
  <c r="J109" i="4" s="1"/>
  <c r="Z109" i="4" s="1"/>
  <c r="Y108" i="4"/>
  <c r="M108" i="4"/>
  <c r="D108" i="4"/>
  <c r="A108" i="4"/>
  <c r="J108" i="4" s="1"/>
  <c r="Z108" i="4" s="1"/>
  <c r="Y107" i="4"/>
  <c r="M107" i="4"/>
  <c r="D107" i="4"/>
  <c r="A107" i="4"/>
  <c r="J107" i="4" s="1"/>
  <c r="Z107" i="4" s="1"/>
  <c r="Y106" i="4"/>
  <c r="M106" i="4"/>
  <c r="D106" i="4"/>
  <c r="A106" i="4"/>
  <c r="J106" i="4" s="1"/>
  <c r="Z106" i="4" s="1"/>
  <c r="Y105" i="4"/>
  <c r="M105" i="4"/>
  <c r="D105" i="4"/>
  <c r="A105" i="4"/>
  <c r="J105" i="4" s="1"/>
  <c r="Z105" i="4" s="1"/>
  <c r="Y104" i="4"/>
  <c r="M104" i="4"/>
  <c r="D104" i="4"/>
  <c r="A104" i="4"/>
  <c r="J104" i="4" s="1"/>
  <c r="Z104" i="4" s="1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G3" i="4"/>
  <c r="A5" i="4"/>
  <c r="J5" i="4" s="1"/>
  <c r="Z5" i="4" s="1"/>
  <c r="D5" i="4"/>
  <c r="M5" i="4"/>
  <c r="Y5" i="4"/>
  <c r="A6" i="4"/>
  <c r="J6" i="4" s="1"/>
  <c r="Z6" i="4" s="1"/>
  <c r="D6" i="4"/>
  <c r="M6" i="4"/>
  <c r="Y6" i="4"/>
  <c r="A7" i="4"/>
  <c r="J7" i="4" s="1"/>
  <c r="Z7" i="4" s="1"/>
  <c r="D7" i="4"/>
  <c r="M7" i="4"/>
  <c r="Y7" i="4"/>
  <c r="A8" i="4"/>
  <c r="J8" i="4" s="1"/>
  <c r="Z8" i="4" s="1"/>
  <c r="D8" i="4"/>
  <c r="M8" i="4"/>
  <c r="Y8" i="4"/>
  <c r="A9" i="4"/>
  <c r="J9" i="4" s="1"/>
  <c r="Z9" i="4" s="1"/>
  <c r="D9" i="4"/>
  <c r="M9" i="4"/>
  <c r="Y9" i="4"/>
  <c r="A10" i="4"/>
  <c r="J10" i="4" s="1"/>
  <c r="Z10" i="4" s="1"/>
  <c r="D10" i="4"/>
  <c r="M10" i="4"/>
  <c r="Y10" i="4"/>
  <c r="A11" i="4"/>
  <c r="J11" i="4" s="1"/>
  <c r="Z11" i="4" s="1"/>
  <c r="D11" i="4"/>
  <c r="M11" i="4"/>
  <c r="Y11" i="4"/>
  <c r="A12" i="4"/>
  <c r="J12" i="4" s="1"/>
  <c r="Z12" i="4" s="1"/>
  <c r="D12" i="4"/>
  <c r="M12" i="4"/>
  <c r="A13" i="4"/>
  <c r="J13" i="4" s="1"/>
  <c r="Z13" i="4" s="1"/>
  <c r="D13" i="4"/>
  <c r="M13" i="4"/>
  <c r="Y13" i="4"/>
  <c r="A14" i="4"/>
  <c r="J14" i="4" s="1"/>
  <c r="Z14" i="4" s="1"/>
  <c r="D14" i="4"/>
  <c r="M14" i="4"/>
  <c r="Y14" i="4"/>
  <c r="A15" i="4"/>
  <c r="J15" i="4" s="1"/>
  <c r="Z15" i="4" s="1"/>
  <c r="D15" i="4"/>
  <c r="M15" i="4"/>
  <c r="Y15" i="4"/>
  <c r="A16" i="4"/>
  <c r="J16" i="4" s="1"/>
  <c r="Z16" i="4" s="1"/>
  <c r="D16" i="4"/>
  <c r="M16" i="4"/>
  <c r="Y16" i="4"/>
  <c r="A17" i="4"/>
  <c r="J17" i="4" s="1"/>
  <c r="Z17" i="4" s="1"/>
  <c r="D17" i="4"/>
  <c r="M17" i="4"/>
  <c r="Y17" i="4"/>
  <c r="A18" i="4"/>
  <c r="J18" i="4" s="1"/>
  <c r="Z18" i="4" s="1"/>
  <c r="D18" i="4"/>
  <c r="M18" i="4"/>
  <c r="Y18" i="4"/>
  <c r="A19" i="4"/>
  <c r="J19" i="4" s="1"/>
  <c r="Z19" i="4" s="1"/>
  <c r="D19" i="4"/>
  <c r="M19" i="4"/>
  <c r="Y19" i="4"/>
  <c r="A20" i="4"/>
  <c r="J20" i="4" s="1"/>
  <c r="Z20" i="4" s="1"/>
  <c r="D20" i="4"/>
  <c r="M20" i="4"/>
  <c r="Y20" i="4"/>
  <c r="A21" i="4"/>
  <c r="J21" i="4" s="1"/>
  <c r="Z21" i="4" s="1"/>
  <c r="D21" i="4"/>
  <c r="M21" i="4"/>
  <c r="Y21" i="4"/>
  <c r="A22" i="4"/>
  <c r="J22" i="4" s="1"/>
  <c r="Z22" i="4" s="1"/>
  <c r="D22" i="4"/>
  <c r="M22" i="4"/>
  <c r="Y22" i="4"/>
  <c r="A23" i="4"/>
  <c r="J23" i="4" s="1"/>
  <c r="Z23" i="4" s="1"/>
  <c r="D23" i="4"/>
  <c r="M23" i="4"/>
  <c r="Y23" i="4"/>
  <c r="A24" i="4"/>
  <c r="J24" i="4" s="1"/>
  <c r="Z24" i="4" s="1"/>
  <c r="D24" i="4"/>
  <c r="M24" i="4"/>
  <c r="Y24" i="4"/>
  <c r="A25" i="4"/>
  <c r="J25" i="4" s="1"/>
  <c r="Z25" i="4" s="1"/>
  <c r="D25" i="4"/>
  <c r="M25" i="4"/>
  <c r="Y25" i="4"/>
  <c r="A26" i="4"/>
  <c r="J26" i="4" s="1"/>
  <c r="Z26" i="4" s="1"/>
  <c r="D26" i="4"/>
  <c r="M26" i="4"/>
  <c r="Y26" i="4"/>
  <c r="A27" i="4"/>
  <c r="J27" i="4" s="1"/>
  <c r="Z27" i="4" s="1"/>
  <c r="D27" i="4"/>
  <c r="M27" i="4"/>
  <c r="Y27" i="4"/>
  <c r="A28" i="4"/>
  <c r="J28" i="4" s="1"/>
  <c r="Z28" i="4" s="1"/>
  <c r="D28" i="4"/>
  <c r="M28" i="4"/>
  <c r="Y28" i="4"/>
  <c r="A29" i="4"/>
  <c r="J29" i="4" s="1"/>
  <c r="Z29" i="4" s="1"/>
  <c r="D29" i="4"/>
  <c r="M29" i="4"/>
  <c r="Y29" i="4"/>
  <c r="A30" i="4"/>
  <c r="J30" i="4" s="1"/>
  <c r="Z30" i="4" s="1"/>
  <c r="D30" i="4"/>
  <c r="M30" i="4"/>
  <c r="Y30" i="4"/>
  <c r="A31" i="4"/>
  <c r="J31" i="4" s="1"/>
  <c r="Z31" i="4" s="1"/>
  <c r="D31" i="4"/>
  <c r="M31" i="4"/>
  <c r="Y31" i="4"/>
  <c r="A32" i="4"/>
  <c r="J32" i="4" s="1"/>
  <c r="Z32" i="4" s="1"/>
  <c r="D32" i="4"/>
  <c r="M32" i="4"/>
  <c r="Y32" i="4"/>
  <c r="A33" i="4"/>
  <c r="J33" i="4" s="1"/>
  <c r="Z33" i="4" s="1"/>
  <c r="D33" i="4"/>
  <c r="M33" i="4"/>
  <c r="Y33" i="4"/>
  <c r="A34" i="4"/>
  <c r="J34" i="4" s="1"/>
  <c r="Z34" i="4" s="1"/>
  <c r="D34" i="4"/>
  <c r="M34" i="4"/>
  <c r="Y34" i="4"/>
  <c r="A35" i="4"/>
  <c r="J35" i="4" s="1"/>
  <c r="Z35" i="4" s="1"/>
  <c r="D35" i="4"/>
  <c r="M35" i="4"/>
  <c r="Y35" i="4"/>
  <c r="A36" i="4"/>
  <c r="J36" i="4" s="1"/>
  <c r="Z36" i="4" s="1"/>
  <c r="D36" i="4"/>
  <c r="M36" i="4"/>
  <c r="Y36" i="4"/>
  <c r="A37" i="4"/>
  <c r="J37" i="4" s="1"/>
  <c r="Z37" i="4" s="1"/>
  <c r="D37" i="4"/>
  <c r="M37" i="4"/>
  <c r="Y37" i="4"/>
  <c r="A38" i="4"/>
  <c r="J38" i="4" s="1"/>
  <c r="Z38" i="4" s="1"/>
  <c r="D38" i="4"/>
  <c r="M38" i="4"/>
  <c r="Y38" i="4"/>
  <c r="A39" i="4"/>
  <c r="J39" i="4" s="1"/>
  <c r="Z39" i="4" s="1"/>
  <c r="D39" i="4"/>
  <c r="M39" i="4"/>
  <c r="Y39" i="4"/>
  <c r="A40" i="4"/>
  <c r="J40" i="4" s="1"/>
  <c r="Z40" i="4" s="1"/>
  <c r="D40" i="4"/>
  <c r="M40" i="4"/>
  <c r="Y40" i="4"/>
  <c r="A41" i="4"/>
  <c r="J41" i="4" s="1"/>
  <c r="Z41" i="4" s="1"/>
  <c r="D41" i="4"/>
  <c r="M41" i="4"/>
  <c r="Y41" i="4"/>
  <c r="A42" i="4"/>
  <c r="J42" i="4" s="1"/>
  <c r="Z42" i="4" s="1"/>
  <c r="D42" i="4"/>
  <c r="M42" i="4"/>
  <c r="Y42" i="4"/>
  <c r="A43" i="4"/>
  <c r="J43" i="4" s="1"/>
  <c r="Z43" i="4" s="1"/>
  <c r="D43" i="4"/>
  <c r="M43" i="4"/>
  <c r="Y43" i="4"/>
  <c r="A44" i="4"/>
  <c r="J44" i="4" s="1"/>
  <c r="Z44" i="4" s="1"/>
  <c r="D44" i="4"/>
  <c r="M44" i="4"/>
  <c r="Y44" i="4"/>
  <c r="A45" i="4"/>
  <c r="J45" i="4" s="1"/>
  <c r="Z45" i="4" s="1"/>
  <c r="D45" i="4"/>
  <c r="M45" i="4"/>
  <c r="Y45" i="4"/>
  <c r="A46" i="4"/>
  <c r="J46" i="4" s="1"/>
  <c r="Z46" i="4" s="1"/>
  <c r="D46" i="4"/>
  <c r="M46" i="4"/>
  <c r="Y46" i="4"/>
  <c r="A47" i="4"/>
  <c r="J47" i="4" s="1"/>
  <c r="Z47" i="4" s="1"/>
  <c r="D47" i="4"/>
  <c r="M47" i="4"/>
  <c r="Y47" i="4"/>
  <c r="A48" i="4"/>
  <c r="J48" i="4" s="1"/>
  <c r="Z48" i="4" s="1"/>
  <c r="D48" i="4"/>
  <c r="M48" i="4"/>
  <c r="Y48" i="4"/>
  <c r="A49" i="4"/>
  <c r="J49" i="4" s="1"/>
  <c r="Z49" i="4" s="1"/>
  <c r="D49" i="4"/>
  <c r="M49" i="4"/>
  <c r="Y49" i="4"/>
  <c r="A50" i="4"/>
  <c r="J50" i="4" s="1"/>
  <c r="Z50" i="4" s="1"/>
  <c r="D50" i="4"/>
  <c r="M50" i="4"/>
  <c r="Y50" i="4"/>
  <c r="A51" i="4"/>
  <c r="J51" i="4" s="1"/>
  <c r="Z51" i="4" s="1"/>
  <c r="D51" i="4"/>
  <c r="M51" i="4"/>
  <c r="Y51" i="4"/>
  <c r="A52" i="4"/>
  <c r="J52" i="4" s="1"/>
  <c r="Z52" i="4" s="1"/>
  <c r="D52" i="4"/>
  <c r="M52" i="4"/>
  <c r="Y52" i="4"/>
  <c r="A53" i="4"/>
  <c r="J53" i="4" s="1"/>
  <c r="Z53" i="4" s="1"/>
  <c r="D53" i="4"/>
  <c r="M53" i="4"/>
  <c r="Y53" i="4"/>
  <c r="A54" i="4"/>
  <c r="J54" i="4" s="1"/>
  <c r="Z54" i="4" s="1"/>
  <c r="D54" i="4"/>
  <c r="M54" i="4"/>
  <c r="Y54" i="4"/>
  <c r="A55" i="4"/>
  <c r="J55" i="4" s="1"/>
  <c r="Z55" i="4" s="1"/>
  <c r="D55" i="4"/>
  <c r="M55" i="4"/>
  <c r="Y55" i="4"/>
  <c r="A56" i="4"/>
  <c r="J56" i="4" s="1"/>
  <c r="Z56" i="4" s="1"/>
  <c r="D56" i="4"/>
  <c r="M56" i="4"/>
  <c r="Y56" i="4"/>
  <c r="A57" i="4"/>
  <c r="J57" i="4" s="1"/>
  <c r="Z57" i="4" s="1"/>
  <c r="D57" i="4"/>
  <c r="M57" i="4"/>
  <c r="Y57" i="4"/>
  <c r="A58" i="4"/>
  <c r="J58" i="4" s="1"/>
  <c r="Z58" i="4" s="1"/>
  <c r="D58" i="4"/>
  <c r="M58" i="4"/>
  <c r="Y58" i="4"/>
  <c r="A59" i="4"/>
  <c r="J59" i="4" s="1"/>
  <c r="Z59" i="4" s="1"/>
  <c r="D59" i="4"/>
  <c r="M59" i="4"/>
  <c r="Y59" i="4"/>
  <c r="A60" i="4"/>
  <c r="J60" i="4" s="1"/>
  <c r="Z60" i="4" s="1"/>
  <c r="D60" i="4"/>
  <c r="M60" i="4"/>
  <c r="Y60" i="4"/>
  <c r="A61" i="4"/>
  <c r="J61" i="4" s="1"/>
  <c r="Z61" i="4" s="1"/>
  <c r="D61" i="4"/>
  <c r="M61" i="4"/>
  <c r="Y61" i="4"/>
  <c r="A62" i="4"/>
  <c r="J62" i="4" s="1"/>
  <c r="Z62" i="4" s="1"/>
  <c r="D62" i="4"/>
  <c r="M62" i="4"/>
  <c r="Y62" i="4"/>
  <c r="A63" i="4"/>
  <c r="J63" i="4" s="1"/>
  <c r="Z63" i="4" s="1"/>
  <c r="D63" i="4"/>
  <c r="M63" i="4"/>
  <c r="Y63" i="4"/>
  <c r="A64" i="4"/>
  <c r="J64" i="4" s="1"/>
  <c r="Z64" i="4" s="1"/>
  <c r="D64" i="4"/>
  <c r="M64" i="4"/>
  <c r="Y64" i="4"/>
  <c r="A65" i="4"/>
  <c r="J65" i="4" s="1"/>
  <c r="Z65" i="4" s="1"/>
  <c r="D65" i="4"/>
  <c r="M65" i="4"/>
  <c r="Y65" i="4"/>
  <c r="A66" i="4"/>
  <c r="J66" i="4" s="1"/>
  <c r="Z66" i="4" s="1"/>
  <c r="D66" i="4"/>
  <c r="M66" i="4"/>
  <c r="Y66" i="4"/>
  <c r="A67" i="4"/>
  <c r="J67" i="4" s="1"/>
  <c r="Z67" i="4" s="1"/>
  <c r="D67" i="4"/>
  <c r="M67" i="4"/>
  <c r="Y67" i="4"/>
  <c r="A68" i="4"/>
  <c r="J68" i="4" s="1"/>
  <c r="Z68" i="4" s="1"/>
  <c r="D68" i="4"/>
  <c r="M68" i="4"/>
  <c r="Y68" i="4"/>
  <c r="A69" i="4"/>
  <c r="J69" i="4" s="1"/>
  <c r="Z69" i="4" s="1"/>
  <c r="D69" i="4"/>
  <c r="M69" i="4"/>
  <c r="Y69" i="4"/>
  <c r="A70" i="4"/>
  <c r="J70" i="4" s="1"/>
  <c r="Z70" i="4" s="1"/>
  <c r="D70" i="4"/>
  <c r="M70" i="4"/>
  <c r="Y70" i="4"/>
  <c r="A71" i="4"/>
  <c r="J71" i="4" s="1"/>
  <c r="Z71" i="4" s="1"/>
  <c r="D71" i="4"/>
  <c r="M71" i="4"/>
  <c r="Y71" i="4"/>
  <c r="A72" i="4"/>
  <c r="J72" i="4" s="1"/>
  <c r="Z72" i="4" s="1"/>
  <c r="D72" i="4"/>
  <c r="M72" i="4"/>
  <c r="Y72" i="4"/>
  <c r="A73" i="4"/>
  <c r="J73" i="4" s="1"/>
  <c r="Z73" i="4" s="1"/>
  <c r="D73" i="4"/>
  <c r="M73" i="4"/>
  <c r="Y73" i="4"/>
  <c r="A74" i="4"/>
  <c r="J74" i="4" s="1"/>
  <c r="Z74" i="4" s="1"/>
  <c r="D74" i="4"/>
  <c r="M74" i="4"/>
  <c r="Y74" i="4"/>
  <c r="A75" i="4"/>
  <c r="J75" i="4" s="1"/>
  <c r="Z75" i="4" s="1"/>
  <c r="D75" i="4"/>
  <c r="M75" i="4"/>
  <c r="Y75" i="4"/>
  <c r="A76" i="4"/>
  <c r="J76" i="4" s="1"/>
  <c r="Z76" i="4" s="1"/>
  <c r="D76" i="4"/>
  <c r="M76" i="4"/>
  <c r="Y76" i="4"/>
  <c r="A77" i="4"/>
  <c r="J77" i="4" s="1"/>
  <c r="Z77" i="4" s="1"/>
  <c r="D77" i="4"/>
  <c r="M77" i="4"/>
  <c r="Y77" i="4"/>
  <c r="A78" i="4"/>
  <c r="J78" i="4" s="1"/>
  <c r="Z78" i="4" s="1"/>
  <c r="D78" i="4"/>
  <c r="M78" i="4"/>
  <c r="Y78" i="4"/>
  <c r="A79" i="4"/>
  <c r="J79" i="4" s="1"/>
  <c r="Z79" i="4" s="1"/>
  <c r="D79" i="4"/>
  <c r="M79" i="4"/>
  <c r="Y79" i="4"/>
  <c r="A80" i="4"/>
  <c r="J80" i="4" s="1"/>
  <c r="Z80" i="4" s="1"/>
  <c r="D80" i="4"/>
  <c r="M80" i="4"/>
  <c r="Y80" i="4"/>
  <c r="A81" i="4"/>
  <c r="J81" i="4" s="1"/>
  <c r="Z81" i="4" s="1"/>
  <c r="D81" i="4"/>
  <c r="M81" i="4"/>
  <c r="Y81" i="4"/>
  <c r="A82" i="4"/>
  <c r="J82" i="4" s="1"/>
  <c r="Z82" i="4" s="1"/>
  <c r="D82" i="4"/>
  <c r="M82" i="4"/>
  <c r="Y82" i="4"/>
  <c r="A83" i="4"/>
  <c r="J83" i="4" s="1"/>
  <c r="Z83" i="4" s="1"/>
  <c r="D83" i="4"/>
  <c r="M83" i="4"/>
  <c r="Y83" i="4"/>
  <c r="A84" i="4"/>
  <c r="J84" i="4" s="1"/>
  <c r="Z84" i="4" s="1"/>
  <c r="D84" i="4"/>
  <c r="M84" i="4"/>
  <c r="Y84" i="4"/>
  <c r="A85" i="4"/>
  <c r="J85" i="4" s="1"/>
  <c r="Z85" i="4" s="1"/>
  <c r="D85" i="4"/>
  <c r="M85" i="4"/>
  <c r="Y85" i="4"/>
  <c r="A86" i="4"/>
  <c r="J86" i="4" s="1"/>
  <c r="Z86" i="4" s="1"/>
  <c r="D86" i="4"/>
  <c r="M86" i="4"/>
  <c r="Y86" i="4"/>
  <c r="A87" i="4"/>
  <c r="J87" i="4" s="1"/>
  <c r="Z87" i="4" s="1"/>
  <c r="D87" i="4"/>
  <c r="M87" i="4"/>
  <c r="Y87" i="4"/>
  <c r="A88" i="4"/>
  <c r="J88" i="4" s="1"/>
  <c r="Z88" i="4" s="1"/>
  <c r="D88" i="4"/>
  <c r="M88" i="4"/>
  <c r="Y88" i="4"/>
  <c r="A89" i="4"/>
  <c r="J89" i="4" s="1"/>
  <c r="Z89" i="4" s="1"/>
  <c r="D89" i="4"/>
  <c r="M89" i="4"/>
  <c r="Y89" i="4"/>
  <c r="A90" i="4"/>
  <c r="J90" i="4" s="1"/>
  <c r="Z90" i="4" s="1"/>
  <c r="D90" i="4"/>
  <c r="M90" i="4"/>
  <c r="Y90" i="4"/>
  <c r="A91" i="4"/>
  <c r="J91" i="4" s="1"/>
  <c r="Z91" i="4" s="1"/>
  <c r="D91" i="4"/>
  <c r="M91" i="4"/>
  <c r="Y91" i="4"/>
  <c r="A92" i="4"/>
  <c r="J92" i="4" s="1"/>
  <c r="Z92" i="4" s="1"/>
  <c r="D92" i="4"/>
  <c r="M92" i="4"/>
  <c r="Y92" i="4"/>
  <c r="A93" i="4"/>
  <c r="J93" i="4" s="1"/>
  <c r="Z93" i="4" s="1"/>
  <c r="D93" i="4"/>
  <c r="M93" i="4"/>
  <c r="Y93" i="4"/>
  <c r="A94" i="4"/>
  <c r="J94" i="4" s="1"/>
  <c r="Z94" i="4" s="1"/>
  <c r="D94" i="4"/>
  <c r="M94" i="4"/>
  <c r="Y94" i="4"/>
  <c r="A95" i="4"/>
  <c r="J95" i="4" s="1"/>
  <c r="Z95" i="4" s="1"/>
  <c r="D95" i="4"/>
  <c r="M95" i="4"/>
  <c r="Y95" i="4"/>
  <c r="A96" i="4"/>
  <c r="J96" i="4" s="1"/>
  <c r="Z96" i="4" s="1"/>
  <c r="D96" i="4"/>
  <c r="M96" i="4"/>
  <c r="Y96" i="4"/>
  <c r="A97" i="4"/>
  <c r="J97" i="4" s="1"/>
  <c r="Z97" i="4" s="1"/>
  <c r="D97" i="4"/>
  <c r="M97" i="4"/>
  <c r="Y97" i="4"/>
  <c r="A98" i="4"/>
  <c r="J98" i="4" s="1"/>
  <c r="Z98" i="4" s="1"/>
  <c r="D98" i="4"/>
  <c r="M98" i="4"/>
  <c r="Y98" i="4"/>
  <c r="A110" i="4"/>
  <c r="J110" i="4" s="1"/>
  <c r="Z110" i="4" s="1"/>
  <c r="D110" i="4"/>
  <c r="M110" i="4"/>
  <c r="Y110" i="4"/>
  <c r="N18" i="4" l="1"/>
  <c r="O18" i="4" s="1"/>
  <c r="N16" i="4"/>
  <c r="O16" i="4" s="1"/>
  <c r="N17" i="4"/>
  <c r="O17" i="4" s="1"/>
  <c r="N15" i="4"/>
  <c r="O15" i="4" s="1"/>
  <c r="N14" i="4"/>
  <c r="O14" i="4" s="1"/>
  <c r="N105" i="4"/>
  <c r="O105" i="4" s="1"/>
  <c r="N107" i="4"/>
  <c r="O107" i="4" s="1"/>
  <c r="N109" i="4"/>
  <c r="N100" i="4"/>
  <c r="O100" i="4" s="1"/>
  <c r="N102" i="4"/>
  <c r="O102" i="4" s="1"/>
  <c r="K102" i="4" s="1"/>
  <c r="N110" i="4"/>
  <c r="O110" i="4" s="1"/>
  <c r="N97" i="4"/>
  <c r="O97" i="4" s="1"/>
  <c r="N95" i="4"/>
  <c r="O95" i="4" s="1"/>
  <c r="N93" i="4"/>
  <c r="O93" i="4" s="1"/>
  <c r="N91" i="4"/>
  <c r="O91" i="4" s="1"/>
  <c r="N89" i="4"/>
  <c r="O89" i="4" s="1"/>
  <c r="N87" i="4"/>
  <c r="O87" i="4" s="1"/>
  <c r="N85" i="4"/>
  <c r="O85" i="4" s="1"/>
  <c r="N83" i="4"/>
  <c r="O83" i="4" s="1"/>
  <c r="N81" i="4"/>
  <c r="O81" i="4" s="1"/>
  <c r="N79" i="4"/>
  <c r="O79" i="4" s="1"/>
  <c r="N77" i="4"/>
  <c r="O77" i="4" s="1"/>
  <c r="N75" i="4"/>
  <c r="O75" i="4" s="1"/>
  <c r="N73" i="4"/>
  <c r="O73" i="4" s="1"/>
  <c r="N71" i="4"/>
  <c r="O71" i="4" s="1"/>
  <c r="N69" i="4"/>
  <c r="O69" i="4" s="1"/>
  <c r="N67" i="4"/>
  <c r="O67" i="4" s="1"/>
  <c r="N65" i="4"/>
  <c r="O65" i="4" s="1"/>
  <c r="N63" i="4"/>
  <c r="O63" i="4" s="1"/>
  <c r="N61" i="4"/>
  <c r="O61" i="4" s="1"/>
  <c r="N59" i="4"/>
  <c r="O59" i="4" s="1"/>
  <c r="N57" i="4"/>
  <c r="O57" i="4" s="1"/>
  <c r="N55" i="4"/>
  <c r="O55" i="4" s="1"/>
  <c r="N53" i="4"/>
  <c r="O53" i="4" s="1"/>
  <c r="N51" i="4"/>
  <c r="O51" i="4" s="1"/>
  <c r="N49" i="4"/>
  <c r="O49" i="4" s="1"/>
  <c r="N47" i="4"/>
  <c r="O47" i="4" s="1"/>
  <c r="N45" i="4"/>
  <c r="O45" i="4" s="1"/>
  <c r="N43" i="4"/>
  <c r="O43" i="4" s="1"/>
  <c r="N41" i="4"/>
  <c r="O41" i="4" s="1"/>
  <c r="N39" i="4"/>
  <c r="O39" i="4" s="1"/>
  <c r="N37" i="4"/>
  <c r="O37" i="4" s="1"/>
  <c r="N35" i="4"/>
  <c r="O35" i="4" s="1"/>
  <c r="N33" i="4"/>
  <c r="O33" i="4" s="1"/>
  <c r="N31" i="4"/>
  <c r="O31" i="4" s="1"/>
  <c r="N29" i="4"/>
  <c r="O29" i="4" s="1"/>
  <c r="N27" i="4"/>
  <c r="O27" i="4" s="1"/>
  <c r="N25" i="4"/>
  <c r="O25" i="4" s="1"/>
  <c r="N23" i="4"/>
  <c r="O23" i="4" s="1"/>
  <c r="N21" i="4"/>
  <c r="O21" i="4" s="1"/>
  <c r="N19" i="4"/>
  <c r="O19" i="4" s="1"/>
  <c r="N13" i="4"/>
  <c r="O13" i="4" s="1"/>
  <c r="N11" i="4"/>
  <c r="O11" i="4" s="1"/>
  <c r="N9" i="4"/>
  <c r="O9" i="4" s="1"/>
  <c r="N7" i="4"/>
  <c r="O7" i="4" s="1"/>
  <c r="N5" i="4"/>
  <c r="O5" i="4" s="1"/>
  <c r="N104" i="4"/>
  <c r="O104" i="4" s="1"/>
  <c r="K104" i="4" s="1"/>
  <c r="N106" i="4"/>
  <c r="O106" i="4" s="1"/>
  <c r="N108" i="4"/>
  <c r="O108" i="4" s="1"/>
  <c r="N99" i="4"/>
  <c r="O99" i="4" s="1"/>
  <c r="N101" i="4"/>
  <c r="O101" i="4" s="1"/>
  <c r="N103" i="4"/>
  <c r="O103" i="4" s="1"/>
  <c r="N98" i="4"/>
  <c r="O98" i="4" s="1"/>
  <c r="N96" i="4"/>
  <c r="O96" i="4" s="1"/>
  <c r="N94" i="4"/>
  <c r="O94" i="4" s="1"/>
  <c r="N92" i="4"/>
  <c r="O92" i="4" s="1"/>
  <c r="N90" i="4"/>
  <c r="O90" i="4" s="1"/>
  <c r="N88" i="4"/>
  <c r="O88" i="4" s="1"/>
  <c r="N86" i="4"/>
  <c r="O86" i="4" s="1"/>
  <c r="N84" i="4"/>
  <c r="O84" i="4" s="1"/>
  <c r="N82" i="4"/>
  <c r="O82" i="4" s="1"/>
  <c r="N80" i="4"/>
  <c r="O80" i="4" s="1"/>
  <c r="N78" i="4"/>
  <c r="O78" i="4" s="1"/>
  <c r="N76" i="4"/>
  <c r="O76" i="4" s="1"/>
  <c r="N74" i="4"/>
  <c r="O74" i="4" s="1"/>
  <c r="N72" i="4"/>
  <c r="O72" i="4" s="1"/>
  <c r="N70" i="4"/>
  <c r="O70" i="4" s="1"/>
  <c r="N68" i="4"/>
  <c r="O68" i="4" s="1"/>
  <c r="N66" i="4"/>
  <c r="O66" i="4" s="1"/>
  <c r="N64" i="4"/>
  <c r="O64" i="4" s="1"/>
  <c r="N62" i="4"/>
  <c r="O62" i="4" s="1"/>
  <c r="N60" i="4"/>
  <c r="O60" i="4" s="1"/>
  <c r="N58" i="4"/>
  <c r="O58" i="4" s="1"/>
  <c r="N56" i="4"/>
  <c r="O56" i="4" s="1"/>
  <c r="N54" i="4"/>
  <c r="O54" i="4" s="1"/>
  <c r="N52" i="4"/>
  <c r="O52" i="4" s="1"/>
  <c r="N50" i="4"/>
  <c r="O50" i="4" s="1"/>
  <c r="N48" i="4"/>
  <c r="O48" i="4" s="1"/>
  <c r="N46" i="4"/>
  <c r="O46" i="4" s="1"/>
  <c r="N44" i="4"/>
  <c r="O44" i="4" s="1"/>
  <c r="N42" i="4"/>
  <c r="O42" i="4" s="1"/>
  <c r="N40" i="4"/>
  <c r="O40" i="4" s="1"/>
  <c r="N38" i="4"/>
  <c r="O38" i="4" s="1"/>
  <c r="N36" i="4"/>
  <c r="O36" i="4" s="1"/>
  <c r="N34" i="4"/>
  <c r="O34" i="4" s="1"/>
  <c r="N32" i="4"/>
  <c r="O32" i="4" s="1"/>
  <c r="N30" i="4"/>
  <c r="O30" i="4" s="1"/>
  <c r="N28" i="4"/>
  <c r="O28" i="4" s="1"/>
  <c r="N26" i="4"/>
  <c r="O26" i="4" s="1"/>
  <c r="N24" i="4"/>
  <c r="O24" i="4" s="1"/>
  <c r="N22" i="4"/>
  <c r="O22" i="4" s="1"/>
  <c r="N20" i="4"/>
  <c r="O20" i="4" s="1"/>
  <c r="N12" i="4"/>
  <c r="O12" i="4" s="1"/>
  <c r="N10" i="4"/>
  <c r="O10" i="4" s="1"/>
  <c r="N8" i="4"/>
  <c r="O8" i="4" s="1"/>
  <c r="N6" i="4"/>
  <c r="O6" i="4" s="1"/>
  <c r="D110" i="6"/>
  <c r="D106" i="6"/>
  <c r="D102" i="6"/>
  <c r="D98" i="6"/>
  <c r="D94" i="6"/>
  <c r="D90" i="6"/>
  <c r="D86" i="6"/>
  <c r="D82" i="6"/>
  <c r="D78" i="6"/>
  <c r="D74" i="6"/>
  <c r="D70" i="6"/>
  <c r="D66" i="6"/>
  <c r="D62" i="6"/>
  <c r="D58" i="6"/>
  <c r="D54" i="6"/>
  <c r="D50" i="6"/>
  <c r="D46" i="6"/>
  <c r="D42" i="6"/>
  <c r="D38" i="6"/>
  <c r="D34" i="6"/>
  <c r="D30" i="6"/>
  <c r="D26" i="6"/>
  <c r="D22" i="6"/>
  <c r="D18" i="6"/>
  <c r="D14" i="6"/>
  <c r="D10" i="6"/>
  <c r="D6" i="6"/>
  <c r="D109" i="6"/>
  <c r="D105" i="6"/>
  <c r="D101" i="6"/>
  <c r="D97" i="6"/>
  <c r="D93" i="6"/>
  <c r="D89" i="6"/>
  <c r="D85" i="6"/>
  <c r="D81" i="6"/>
  <c r="D77" i="6"/>
  <c r="D73" i="6"/>
  <c r="D69" i="6"/>
  <c r="D65" i="6"/>
  <c r="D61" i="6"/>
  <c r="D57" i="6"/>
  <c r="D53" i="6"/>
  <c r="D49" i="6"/>
  <c r="D45" i="6"/>
  <c r="D41" i="6"/>
  <c r="D37" i="6"/>
  <c r="D33" i="6"/>
  <c r="D29" i="6"/>
  <c r="D25" i="6"/>
  <c r="D21" i="6"/>
  <c r="D17" i="6"/>
  <c r="D13" i="6"/>
  <c r="D9" i="6"/>
  <c r="D5" i="6"/>
  <c r="D108" i="6"/>
  <c r="D104" i="6"/>
  <c r="D100" i="6"/>
  <c r="D96" i="6"/>
  <c r="D92" i="6"/>
  <c r="D88" i="6"/>
  <c r="D84" i="6"/>
  <c r="D80" i="6"/>
  <c r="D76" i="6"/>
  <c r="D72" i="6"/>
  <c r="D68" i="6"/>
  <c r="D64" i="6"/>
  <c r="D60" i="6"/>
  <c r="D56" i="6"/>
  <c r="D52" i="6"/>
  <c r="D48" i="6"/>
  <c r="D44" i="6"/>
  <c r="D40" i="6"/>
  <c r="D36" i="6"/>
  <c r="D32" i="6"/>
  <c r="D28" i="6"/>
  <c r="D24" i="6"/>
  <c r="D20" i="6"/>
  <c r="D16" i="6"/>
  <c r="D12" i="6"/>
  <c r="D8" i="6"/>
  <c r="D107" i="6"/>
  <c r="D103" i="6"/>
  <c r="D99" i="6"/>
  <c r="D95" i="6"/>
  <c r="D91" i="6"/>
  <c r="D87" i="6"/>
  <c r="D83" i="6"/>
  <c r="D79" i="6"/>
  <c r="D75" i="6"/>
  <c r="D71" i="6"/>
  <c r="D67" i="6"/>
  <c r="D63" i="6"/>
  <c r="D59" i="6"/>
  <c r="D55" i="6"/>
  <c r="D51" i="6"/>
  <c r="D47" i="6"/>
  <c r="D43" i="6"/>
  <c r="D39" i="6"/>
  <c r="D35" i="6"/>
  <c r="D31" i="6"/>
  <c r="D27" i="6"/>
  <c r="D23" i="6"/>
  <c r="D19" i="6"/>
  <c r="D15" i="6"/>
  <c r="D11" i="6"/>
  <c r="D7" i="6"/>
  <c r="O109" i="4" l="1"/>
  <c r="P109" i="4" s="1"/>
  <c r="AA102" i="4"/>
  <c r="P102" i="4"/>
  <c r="W102" i="4" s="1"/>
  <c r="K80" i="4"/>
  <c r="K59" i="4"/>
  <c r="K13" i="4"/>
  <c r="K96" i="4"/>
  <c r="AA107" i="4"/>
  <c r="P94" i="4"/>
  <c r="W94" i="4" s="1"/>
  <c r="K12" i="4"/>
  <c r="K71" i="4"/>
  <c r="AA95" i="4"/>
  <c r="P106" i="4"/>
  <c r="W106" i="4" s="1"/>
  <c r="AA91" i="4"/>
  <c r="K10" i="4"/>
  <c r="K83" i="4"/>
  <c r="AA25" i="4"/>
  <c r="P105" i="4"/>
  <c r="W105" i="4" s="1"/>
  <c r="AA42" i="4"/>
  <c r="P78" i="4"/>
  <c r="W78" i="4" s="1"/>
  <c r="AA101" i="4"/>
  <c r="AA56" i="4"/>
  <c r="K30" i="4"/>
  <c r="P20" i="4"/>
  <c r="W20" i="4" s="1"/>
  <c r="K33" i="4"/>
  <c r="K34" i="4"/>
  <c r="AA69" i="4"/>
  <c r="K77" i="4"/>
  <c r="AA110" i="4"/>
  <c r="K64" i="4"/>
  <c r="P37" i="4"/>
  <c r="W37" i="4" s="1"/>
  <c r="K37" i="4"/>
  <c r="AA37" i="4"/>
  <c r="P66" i="4"/>
  <c r="K66" i="4"/>
  <c r="AA66" i="4"/>
  <c r="P43" i="4"/>
  <c r="W43" i="4" s="1"/>
  <c r="K43" i="4"/>
  <c r="AA43" i="4"/>
  <c r="P58" i="4"/>
  <c r="W58" i="4" s="1"/>
  <c r="AA58" i="4"/>
  <c r="K58" i="4"/>
  <c r="K92" i="4"/>
  <c r="AA92" i="4"/>
  <c r="P92" i="4"/>
  <c r="W92" i="4" s="1"/>
  <c r="AA7" i="4"/>
  <c r="K7" i="4"/>
  <c r="P7" i="4"/>
  <c r="W7" i="4" s="1"/>
  <c r="AA26" i="4"/>
  <c r="P26" i="4"/>
  <c r="K26" i="4"/>
  <c r="P74" i="4"/>
  <c r="W74" i="4" s="1"/>
  <c r="AA74" i="4"/>
  <c r="K74" i="4"/>
  <c r="K70" i="4"/>
  <c r="P70" i="4"/>
  <c r="AA70" i="4"/>
  <c r="K19" i="4"/>
  <c r="AA19" i="4"/>
  <c r="P19" i="4"/>
  <c r="P27" i="4"/>
  <c r="AA27" i="4"/>
  <c r="K27" i="4"/>
  <c r="P76" i="4"/>
  <c r="AA76" i="4"/>
  <c r="P31" i="4"/>
  <c r="AA31" i="4"/>
  <c r="K31" i="4"/>
  <c r="P40" i="4"/>
  <c r="W40" i="4" s="1"/>
  <c r="K40" i="4"/>
  <c r="AA40" i="4"/>
  <c r="AA62" i="4"/>
  <c r="K62" i="4"/>
  <c r="P62" i="4"/>
  <c r="AA85" i="4"/>
  <c r="K85" i="4"/>
  <c r="P85" i="4"/>
  <c r="P99" i="4"/>
  <c r="W99" i="4" s="1"/>
  <c r="AA99" i="4"/>
  <c r="K99" i="4"/>
  <c r="K28" i="4"/>
  <c r="P28" i="4"/>
  <c r="AA28" i="4"/>
  <c r="AA35" i="4"/>
  <c r="K35" i="4"/>
  <c r="P35" i="4"/>
  <c r="W35" i="4" s="1"/>
  <c r="K41" i="4"/>
  <c r="AA41" i="4"/>
  <c r="P41" i="4"/>
  <c r="K89" i="4"/>
  <c r="AA89" i="4"/>
  <c r="P89" i="4"/>
  <c r="W89" i="4" s="1"/>
  <c r="AA11" i="4"/>
  <c r="K11" i="4"/>
  <c r="K17" i="4"/>
  <c r="AA17" i="4"/>
  <c r="P17" i="4"/>
  <c r="AA29" i="4"/>
  <c r="K29" i="4"/>
  <c r="P29" i="4"/>
  <c r="W29" i="4" s="1"/>
  <c r="K76" i="4"/>
  <c r="AA104" i="4"/>
  <c r="P104" i="4"/>
  <c r="P34" i="4"/>
  <c r="W34" i="4" s="1"/>
  <c r="P11" i="4"/>
  <c r="W11" i="4" s="1"/>
  <c r="K69" i="4"/>
  <c r="AA100" i="4"/>
  <c r="P100" i="4"/>
  <c r="W100" i="4" s="1"/>
  <c r="K100" i="4"/>
  <c r="AA84" i="4"/>
  <c r="K84" i="4"/>
  <c r="P84" i="4"/>
  <c r="W84" i="4" s="1"/>
  <c r="P21" i="4"/>
  <c r="W21" i="4" s="1"/>
  <c r="AA21" i="4"/>
  <c r="K21" i="4"/>
  <c r="K52" i="4"/>
  <c r="AA52" i="4"/>
  <c r="P52" i="4"/>
  <c r="W52" i="4" s="1"/>
  <c r="AA108" i="4"/>
  <c r="P108" i="4"/>
  <c r="W108" i="4" s="1"/>
  <c r="K108" i="4"/>
  <c r="K63" i="4"/>
  <c r="AA63" i="4"/>
  <c r="P63" i="4"/>
  <c r="W63" i="4" s="1"/>
  <c r="AA49" i="4"/>
  <c r="K49" i="4"/>
  <c r="P49" i="4"/>
  <c r="W49" i="4" s="1"/>
  <c r="P38" i="4"/>
  <c r="W38" i="4" s="1"/>
  <c r="AA38" i="4"/>
  <c r="K38" i="4"/>
  <c r="AA51" i="4"/>
  <c r="P51" i="4"/>
  <c r="W51" i="4" s="1"/>
  <c r="K51" i="4"/>
  <c r="P48" i="4"/>
  <c r="W48" i="4" s="1"/>
  <c r="K48" i="4"/>
  <c r="AA48" i="4"/>
  <c r="K73" i="4"/>
  <c r="P73" i="4"/>
  <c r="W73" i="4" s="1"/>
  <c r="AA73" i="4"/>
  <c r="AA79" i="4"/>
  <c r="P79" i="4"/>
  <c r="W79" i="4" s="1"/>
  <c r="K79" i="4"/>
  <c r="K97" i="4"/>
  <c r="P97" i="4"/>
  <c r="W97" i="4" s="1"/>
  <c r="AA97" i="4"/>
  <c r="P55" i="4"/>
  <c r="W55" i="4" s="1"/>
  <c r="K55" i="4"/>
  <c r="AA55" i="4"/>
  <c r="K46" i="4"/>
  <c r="AA46" i="4"/>
  <c r="P46" i="4"/>
  <c r="W46" i="4" s="1"/>
  <c r="P82" i="4"/>
  <c r="W82" i="4" s="1"/>
  <c r="K82" i="4"/>
  <c r="AA82" i="4"/>
  <c r="K44" i="4"/>
  <c r="P44" i="4"/>
  <c r="W44" i="4" s="1"/>
  <c r="AA44" i="4"/>
  <c r="K24" i="4"/>
  <c r="AA24" i="4"/>
  <c r="P24" i="4"/>
  <c r="W24" i="4" s="1"/>
  <c r="AA65" i="4"/>
  <c r="P65" i="4"/>
  <c r="W65" i="4" s="1"/>
  <c r="K65" i="4"/>
  <c r="K68" i="4"/>
  <c r="P68" i="4"/>
  <c r="W68" i="4" s="1"/>
  <c r="AA68" i="4"/>
  <c r="K98" i="4"/>
  <c r="P98" i="4"/>
  <c r="W98" i="4" s="1"/>
  <c r="AA98" i="4"/>
  <c r="U76" i="4" l="1"/>
  <c r="W76" i="4"/>
  <c r="U70" i="4"/>
  <c r="W70" i="4"/>
  <c r="U104" i="4"/>
  <c r="W104" i="4"/>
  <c r="U27" i="4"/>
  <c r="W27" i="4"/>
  <c r="U19" i="4"/>
  <c r="V19" i="4" s="1"/>
  <c r="W19" i="4"/>
  <c r="U85" i="4"/>
  <c r="W85" i="4"/>
  <c r="U28" i="4"/>
  <c r="W28" i="4"/>
  <c r="U62" i="4"/>
  <c r="V62" i="4" s="1"/>
  <c r="W62" i="4"/>
  <c r="U31" i="4"/>
  <c r="V31" i="4" s="1"/>
  <c r="W31" i="4"/>
  <c r="U26" i="4"/>
  <c r="W26" i="4"/>
  <c r="U66" i="4"/>
  <c r="W66" i="4"/>
  <c r="U17" i="4"/>
  <c r="V17" i="4" s="1"/>
  <c r="W17" i="4"/>
  <c r="U41" i="4"/>
  <c r="W41" i="4"/>
  <c r="U109" i="4"/>
  <c r="W109" i="4"/>
  <c r="U7" i="4"/>
  <c r="U11" i="4"/>
  <c r="V11" i="4" s="1"/>
  <c r="AB11" i="4" s="1"/>
  <c r="Q51" i="4"/>
  <c r="U51" i="4"/>
  <c r="Q29" i="4"/>
  <c r="U29" i="4"/>
  <c r="Q65" i="4"/>
  <c r="U65" i="4"/>
  <c r="Q55" i="4"/>
  <c r="U55" i="4"/>
  <c r="Q21" i="4"/>
  <c r="U21" i="4"/>
  <c r="Q94" i="4"/>
  <c r="U94" i="4"/>
  <c r="Q98" i="4"/>
  <c r="U98" i="4"/>
  <c r="Q24" i="4"/>
  <c r="U24" i="4"/>
  <c r="Q82" i="4"/>
  <c r="U82" i="4"/>
  <c r="Q97" i="4"/>
  <c r="U97" i="4"/>
  <c r="Q38" i="4"/>
  <c r="U38" i="4"/>
  <c r="Q108" i="4"/>
  <c r="U108" i="4"/>
  <c r="Q84" i="4"/>
  <c r="U84" i="4"/>
  <c r="Q34" i="4"/>
  <c r="U34" i="4"/>
  <c r="V34" i="4" s="1"/>
  <c r="AB34" i="4" s="1"/>
  <c r="Q58" i="4"/>
  <c r="U58" i="4"/>
  <c r="Q20" i="4"/>
  <c r="U20" i="4"/>
  <c r="V20" i="4" s="1"/>
  <c r="AB20" i="4" s="1"/>
  <c r="Q63" i="4"/>
  <c r="U63" i="4"/>
  <c r="Q100" i="4"/>
  <c r="U100" i="4"/>
  <c r="Q89" i="4"/>
  <c r="U89" i="4"/>
  <c r="Q74" i="4"/>
  <c r="U74" i="4"/>
  <c r="Q78" i="4"/>
  <c r="U78" i="4"/>
  <c r="Q102" i="4"/>
  <c r="U102" i="4"/>
  <c r="V102" i="4" s="1"/>
  <c r="AB102" i="4" s="1"/>
  <c r="Q73" i="4"/>
  <c r="U73" i="4"/>
  <c r="Q105" i="4"/>
  <c r="U105" i="4"/>
  <c r="Q46" i="4"/>
  <c r="U46" i="4"/>
  <c r="Q49" i="4"/>
  <c r="U49" i="4"/>
  <c r="Q37" i="4"/>
  <c r="U37" i="4"/>
  <c r="Q48" i="4"/>
  <c r="U48" i="4"/>
  <c r="Q52" i="4"/>
  <c r="U52" i="4"/>
  <c r="Q35" i="4"/>
  <c r="U35" i="4"/>
  <c r="Q99" i="4"/>
  <c r="U99" i="4"/>
  <c r="V99" i="4" s="1"/>
  <c r="AB99" i="4" s="1"/>
  <c r="Q68" i="4"/>
  <c r="U68" i="4"/>
  <c r="Q40" i="4"/>
  <c r="U40" i="4"/>
  <c r="Q92" i="4"/>
  <c r="U92" i="4"/>
  <c r="V92" i="4" s="1"/>
  <c r="AB92" i="4" s="1"/>
  <c r="Q43" i="4"/>
  <c r="U43" i="4"/>
  <c r="Q106" i="4"/>
  <c r="U106" i="4"/>
  <c r="Q44" i="4"/>
  <c r="U44" i="4"/>
  <c r="Q79" i="4"/>
  <c r="U79" i="4"/>
  <c r="S62" i="4"/>
  <c r="Q62" i="4"/>
  <c r="Q17" i="4"/>
  <c r="S85" i="4"/>
  <c r="Q85" i="4"/>
  <c r="S27" i="4"/>
  <c r="Q27" i="4"/>
  <c r="S28" i="4"/>
  <c r="Q28" i="4"/>
  <c r="S11" i="4"/>
  <c r="Q11" i="4"/>
  <c r="S19" i="4"/>
  <c r="Q19" i="4"/>
  <c r="Q26" i="4"/>
  <c r="AA109" i="4"/>
  <c r="Q31" i="4"/>
  <c r="S66" i="4"/>
  <c r="Q66" i="4"/>
  <c r="S76" i="4"/>
  <c r="Q76" i="4"/>
  <c r="S70" i="4"/>
  <c r="Q70" i="4"/>
  <c r="Q7" i="4"/>
  <c r="K109" i="4"/>
  <c r="Q41" i="4"/>
  <c r="S104" i="4"/>
  <c r="Q104" i="4"/>
  <c r="V109" i="4"/>
  <c r="AB109" i="4" s="1"/>
  <c r="Q109" i="4"/>
  <c r="S109" i="4"/>
  <c r="S102" i="4"/>
  <c r="K95" i="4"/>
  <c r="K105" i="4"/>
  <c r="AA105" i="4"/>
  <c r="AA13" i="4"/>
  <c r="AA77" i="4"/>
  <c r="P95" i="4"/>
  <c r="W95" i="4" s="1"/>
  <c r="P77" i="4"/>
  <c r="AA34" i="4"/>
  <c r="K78" i="4"/>
  <c r="AA80" i="4"/>
  <c r="P69" i="4"/>
  <c r="P80" i="4"/>
  <c r="P56" i="4"/>
  <c r="P13" i="4"/>
  <c r="W13" i="4" s="1"/>
  <c r="AA59" i="4"/>
  <c r="AA30" i="4"/>
  <c r="P30" i="4"/>
  <c r="K20" i="4"/>
  <c r="P96" i="4"/>
  <c r="P107" i="4"/>
  <c r="P25" i="4"/>
  <c r="W25" i="4" s="1"/>
  <c r="P10" i="4"/>
  <c r="W10" i="4" s="1"/>
  <c r="K107" i="4"/>
  <c r="AA33" i="4"/>
  <c r="K94" i="4"/>
  <c r="K25" i="4"/>
  <c r="AA83" i="4"/>
  <c r="AA96" i="4"/>
  <c r="AA12" i="4"/>
  <c r="P91" i="4"/>
  <c r="P83" i="4"/>
  <c r="K110" i="4"/>
  <c r="AA94" i="4"/>
  <c r="P110" i="4"/>
  <c r="AA71" i="4"/>
  <c r="AA20" i="4"/>
  <c r="P64" i="4"/>
  <c r="W64" i="4" s="1"/>
  <c r="P71" i="4"/>
  <c r="W71" i="4" s="1"/>
  <c r="S20" i="4"/>
  <c r="S78" i="4"/>
  <c r="P12" i="4"/>
  <c r="W12" i="4" s="1"/>
  <c r="P42" i="4"/>
  <c r="K91" i="4"/>
  <c r="P33" i="4"/>
  <c r="P101" i="4"/>
  <c r="K42" i="4"/>
  <c r="K56" i="4"/>
  <c r="K101" i="4"/>
  <c r="AA64" i="4"/>
  <c r="AA78" i="4"/>
  <c r="P59" i="4"/>
  <c r="AA10" i="4"/>
  <c r="K106" i="4"/>
  <c r="AA106" i="4"/>
  <c r="S106" i="4"/>
  <c r="S105" i="4"/>
  <c r="S94" i="4"/>
  <c r="AA54" i="4"/>
  <c r="P61" i="4"/>
  <c r="W61" i="4" s="1"/>
  <c r="K5" i="4"/>
  <c r="K9" i="4"/>
  <c r="AA23" i="4"/>
  <c r="AA88" i="4"/>
  <c r="K47" i="4"/>
  <c r="AA18" i="4"/>
  <c r="K6" i="4"/>
  <c r="P67" i="4"/>
  <c r="W67" i="4" s="1"/>
  <c r="P53" i="4"/>
  <c r="W53" i="4" s="1"/>
  <c r="AA15" i="4"/>
  <c r="K45" i="4"/>
  <c r="P36" i="4"/>
  <c r="W36" i="4" s="1"/>
  <c r="K8" i="4"/>
  <c r="K22" i="4"/>
  <c r="P93" i="4"/>
  <c r="W93" i="4" s="1"/>
  <c r="AA86" i="4"/>
  <c r="P39" i="4"/>
  <c r="AA87" i="4"/>
  <c r="P32" i="4"/>
  <c r="W32" i="4" s="1"/>
  <c r="AA75" i="4"/>
  <c r="AA16" i="4"/>
  <c r="K14" i="4"/>
  <c r="P50" i="4"/>
  <c r="S92" i="4"/>
  <c r="S89" i="4"/>
  <c r="K57" i="4"/>
  <c r="P57" i="4"/>
  <c r="W57" i="4" s="1"/>
  <c r="AA57" i="4"/>
  <c r="S29" i="4"/>
  <c r="S7" i="4"/>
  <c r="S26" i="4"/>
  <c r="S31" i="4"/>
  <c r="S35" i="4"/>
  <c r="S41" i="4"/>
  <c r="S99" i="4"/>
  <c r="AA103" i="4"/>
  <c r="K103" i="4"/>
  <c r="P103" i="4"/>
  <c r="W103" i="4" s="1"/>
  <c r="S74" i="4"/>
  <c r="K60" i="4"/>
  <c r="AA60" i="4"/>
  <c r="P60" i="4"/>
  <c r="W60" i="4" s="1"/>
  <c r="S37" i="4"/>
  <c r="K90" i="4"/>
  <c r="P90" i="4"/>
  <c r="W90" i="4" s="1"/>
  <c r="AA90" i="4"/>
  <c r="S40" i="4"/>
  <c r="S43" i="4"/>
  <c r="S17" i="4"/>
  <c r="S58" i="4"/>
  <c r="S34" i="4"/>
  <c r="S108" i="4"/>
  <c r="S82" i="4"/>
  <c r="S55" i="4"/>
  <c r="S97" i="4"/>
  <c r="S79" i="4"/>
  <c r="S48" i="4"/>
  <c r="S38" i="4"/>
  <c r="S84" i="4"/>
  <c r="S24" i="4"/>
  <c r="S73" i="4"/>
  <c r="S49" i="4"/>
  <c r="S68" i="4"/>
  <c r="S63" i="4"/>
  <c r="S65" i="4"/>
  <c r="S98" i="4"/>
  <c r="S44" i="4"/>
  <c r="S46" i="4"/>
  <c r="S51" i="4"/>
  <c r="S52" i="4"/>
  <c r="S21" i="4"/>
  <c r="S100" i="4"/>
  <c r="AA81" i="4"/>
  <c r="P81" i="4"/>
  <c r="W81" i="4" s="1"/>
  <c r="K81" i="4"/>
  <c r="V41" i="4"/>
  <c r="AB41" i="4" s="1"/>
  <c r="AA72" i="4"/>
  <c r="K72" i="4"/>
  <c r="P72" i="4"/>
  <c r="W72" i="4" s="1"/>
  <c r="AB31" i="4" l="1"/>
  <c r="AB19" i="4"/>
  <c r="AB17" i="4"/>
  <c r="AB62" i="4"/>
  <c r="U101" i="4"/>
  <c r="V101" i="4" s="1"/>
  <c r="W101" i="4"/>
  <c r="U56" i="4"/>
  <c r="V56" i="4" s="1"/>
  <c r="W56" i="4"/>
  <c r="U39" i="4"/>
  <c r="V39" i="4" s="1"/>
  <c r="W39" i="4"/>
  <c r="U33" i="4"/>
  <c r="W33" i="4"/>
  <c r="U107" i="4"/>
  <c r="V107" i="4" s="1"/>
  <c r="W107" i="4"/>
  <c r="U80" i="4"/>
  <c r="V80" i="4" s="1"/>
  <c r="W80" i="4"/>
  <c r="U50" i="4"/>
  <c r="V50" i="4" s="1"/>
  <c r="W50" i="4"/>
  <c r="U42" i="4"/>
  <c r="W42" i="4"/>
  <c r="U110" i="4"/>
  <c r="V110" i="4" s="1"/>
  <c r="W110" i="4"/>
  <c r="U96" i="4"/>
  <c r="W96" i="4"/>
  <c r="U30" i="4"/>
  <c r="V30" i="4" s="1"/>
  <c r="W30" i="4"/>
  <c r="U59" i="4"/>
  <c r="V59" i="4" s="1"/>
  <c r="W59" i="4"/>
  <c r="U69" i="4"/>
  <c r="W69" i="4"/>
  <c r="U83" i="4"/>
  <c r="W83" i="4"/>
  <c r="U77" i="4"/>
  <c r="V77" i="4" s="1"/>
  <c r="W77" i="4"/>
  <c r="U91" i="4"/>
  <c r="W91" i="4"/>
  <c r="U12" i="4"/>
  <c r="Q93" i="4"/>
  <c r="U93" i="4"/>
  <c r="Q81" i="4"/>
  <c r="U81" i="4"/>
  <c r="Q103" i="4"/>
  <c r="U103" i="4"/>
  <c r="Q36" i="4"/>
  <c r="U36" i="4"/>
  <c r="Q60" i="4"/>
  <c r="U60" i="4"/>
  <c r="Q57" i="4"/>
  <c r="U57" i="4"/>
  <c r="Q32" i="4"/>
  <c r="U32" i="4"/>
  <c r="Q71" i="4"/>
  <c r="U71" i="4"/>
  <c r="Q10" i="4"/>
  <c r="U10" i="4"/>
  <c r="V10" i="4" s="1"/>
  <c r="AB10" i="4" s="1"/>
  <c r="Q13" i="4"/>
  <c r="U13" i="4"/>
  <c r="V13" i="4" s="1"/>
  <c r="AB13" i="4" s="1"/>
  <c r="Q95" i="4"/>
  <c r="U95" i="4"/>
  <c r="V95" i="4" s="1"/>
  <c r="AB95" i="4" s="1"/>
  <c r="Q53" i="4"/>
  <c r="U53" i="4"/>
  <c r="Q64" i="4"/>
  <c r="U64" i="4"/>
  <c r="V64" i="4" s="1"/>
  <c r="AB64" i="4" s="1"/>
  <c r="Q25" i="4"/>
  <c r="U25" i="4"/>
  <c r="V25" i="4" s="1"/>
  <c r="AB25" i="4" s="1"/>
  <c r="Q90" i="4"/>
  <c r="U90" i="4"/>
  <c r="Q67" i="4"/>
  <c r="U67" i="4"/>
  <c r="V67" i="4" s="1"/>
  <c r="AB67" i="4" s="1"/>
  <c r="Q61" i="4"/>
  <c r="U61" i="4"/>
  <c r="V61" i="4" s="1"/>
  <c r="AB61" i="4" s="1"/>
  <c r="Q72" i="4"/>
  <c r="U72" i="4"/>
  <c r="S59" i="4"/>
  <c r="Q59" i="4"/>
  <c r="Q56" i="4"/>
  <c r="S42" i="4"/>
  <c r="Q42" i="4"/>
  <c r="S107" i="4"/>
  <c r="Q107" i="4"/>
  <c r="Q80" i="4"/>
  <c r="V26" i="4"/>
  <c r="AB26" i="4" s="1"/>
  <c r="S12" i="4"/>
  <c r="Q12" i="4"/>
  <c r="S96" i="4"/>
  <c r="Q96" i="4"/>
  <c r="S69" i="4"/>
  <c r="Q69" i="4"/>
  <c r="Q39" i="4"/>
  <c r="S110" i="4"/>
  <c r="Q110" i="4"/>
  <c r="Q30" i="4"/>
  <c r="Q50" i="4"/>
  <c r="Q101" i="4"/>
  <c r="Q83" i="4"/>
  <c r="Q77" i="4"/>
  <c r="V7" i="4"/>
  <c r="AB7" i="4" s="1"/>
  <c r="Q33" i="4"/>
  <c r="S91" i="4"/>
  <c r="Q91" i="4"/>
  <c r="S13" i="4"/>
  <c r="S95" i="4"/>
  <c r="S77" i="4"/>
  <c r="S56" i="4"/>
  <c r="S80" i="4"/>
  <c r="S30" i="4"/>
  <c r="AA36" i="4"/>
  <c r="S33" i="4"/>
  <c r="K54" i="4"/>
  <c r="S10" i="4"/>
  <c r="S25" i="4"/>
  <c r="AA67" i="4"/>
  <c r="P54" i="4"/>
  <c r="K88" i="4"/>
  <c r="AA8" i="4"/>
  <c r="P45" i="4"/>
  <c r="P16" i="4"/>
  <c r="S83" i="4"/>
  <c r="V83" i="4"/>
  <c r="S71" i="4"/>
  <c r="AA5" i="4"/>
  <c r="P75" i="4"/>
  <c r="K18" i="4"/>
  <c r="P5" i="4"/>
  <c r="W5" i="4" s="1"/>
  <c r="P14" i="4"/>
  <c r="AA53" i="4"/>
  <c r="AA39" i="4"/>
  <c r="P18" i="4"/>
  <c r="P15" i="4"/>
  <c r="P23" i="4"/>
  <c r="AA32" i="4"/>
  <c r="K75" i="4"/>
  <c r="K15" i="4"/>
  <c r="AA93" i="4"/>
  <c r="K93" i="4"/>
  <c r="S64" i="4"/>
  <c r="K36" i="4"/>
  <c r="K23" i="4"/>
  <c r="P8" i="4"/>
  <c r="W8" i="4" s="1"/>
  <c r="AA45" i="4"/>
  <c r="K16" i="4"/>
  <c r="K39" i="4"/>
  <c r="AA9" i="4"/>
  <c r="K50" i="4"/>
  <c r="AA22" i="4"/>
  <c r="K67" i="4"/>
  <c r="P6" i="4"/>
  <c r="W6" i="4" s="1"/>
  <c r="K86" i="4"/>
  <c r="P86" i="4"/>
  <c r="W86" i="4" s="1"/>
  <c r="K61" i="4"/>
  <c r="AA61" i="4"/>
  <c r="S101" i="4"/>
  <c r="K87" i="4"/>
  <c r="P9" i="4"/>
  <c r="W9" i="4" s="1"/>
  <c r="P88" i="4"/>
  <c r="P87" i="4"/>
  <c r="AA6" i="4"/>
  <c r="V78" i="4"/>
  <c r="AB78" i="4" s="1"/>
  <c r="P22" i="4"/>
  <c r="W22" i="4" s="1"/>
  <c r="K32" i="4"/>
  <c r="S93" i="4"/>
  <c r="S53" i="4"/>
  <c r="S67" i="4"/>
  <c r="S32" i="4"/>
  <c r="S61" i="4"/>
  <c r="V36" i="4"/>
  <c r="AB36" i="4" s="1"/>
  <c r="S36" i="4"/>
  <c r="K53" i="4"/>
  <c r="P47" i="4"/>
  <c r="W47" i="4" s="1"/>
  <c r="V94" i="4"/>
  <c r="AB94" i="4" s="1"/>
  <c r="AA47" i="4"/>
  <c r="AA14" i="4"/>
  <c r="AA50" i="4"/>
  <c r="V105" i="4"/>
  <c r="AB105" i="4" s="1"/>
  <c r="V106" i="4"/>
  <c r="AB106" i="4" s="1"/>
  <c r="S50" i="4"/>
  <c r="S39" i="4"/>
  <c r="V104" i="4"/>
  <c r="AB104" i="4" s="1"/>
  <c r="V28" i="4"/>
  <c r="AB28" i="4" s="1"/>
  <c r="V74" i="4"/>
  <c r="AB74" i="4" s="1"/>
  <c r="V89" i="4"/>
  <c r="AB89" i="4" s="1"/>
  <c r="V70" i="4"/>
  <c r="AB70" i="4" s="1"/>
  <c r="V76" i="4"/>
  <c r="AB76" i="4" s="1"/>
  <c r="S57" i="4"/>
  <c r="V85" i="4"/>
  <c r="AB85" i="4" s="1"/>
  <c r="V35" i="4"/>
  <c r="AB35" i="4" s="1"/>
  <c r="V66" i="4"/>
  <c r="AB66" i="4" s="1"/>
  <c r="V29" i="4"/>
  <c r="AB29" i="4" s="1"/>
  <c r="V27" i="4"/>
  <c r="AB27" i="4" s="1"/>
  <c r="S103" i="4"/>
  <c r="S60" i="4"/>
  <c r="V58" i="4"/>
  <c r="AB58" i="4" s="1"/>
  <c r="S90" i="4"/>
  <c r="V43" i="4"/>
  <c r="AB43" i="4" s="1"/>
  <c r="V40" i="4"/>
  <c r="AB40" i="4" s="1"/>
  <c r="V37" i="4"/>
  <c r="AB37" i="4" s="1"/>
  <c r="S81" i="4"/>
  <c r="S72" i="4"/>
  <c r="V84" i="4"/>
  <c r="AB84" i="4" s="1"/>
  <c r="V108" i="4"/>
  <c r="AB108" i="4" s="1"/>
  <c r="V100" i="4"/>
  <c r="AB100" i="4" s="1"/>
  <c r="V21" i="4"/>
  <c r="AB21" i="4" s="1"/>
  <c r="V63" i="4"/>
  <c r="AB63" i="4" s="1"/>
  <c r="V52" i="4"/>
  <c r="AB52" i="4" s="1"/>
  <c r="V65" i="4"/>
  <c r="AB65" i="4" s="1"/>
  <c r="V38" i="4"/>
  <c r="AB38" i="4" s="1"/>
  <c r="V46" i="4"/>
  <c r="AB46" i="4" s="1"/>
  <c r="V49" i="4"/>
  <c r="AB49" i="4" s="1"/>
  <c r="V73" i="4"/>
  <c r="AB73" i="4" s="1"/>
  <c r="V97" i="4"/>
  <c r="AB97" i="4" s="1"/>
  <c r="V48" i="4"/>
  <c r="AB48" i="4" s="1"/>
  <c r="V51" i="4"/>
  <c r="AB51" i="4" s="1"/>
  <c r="V82" i="4"/>
  <c r="AB82" i="4" s="1"/>
  <c r="V68" i="4"/>
  <c r="AB68" i="4" s="1"/>
  <c r="V55" i="4"/>
  <c r="AB55" i="4" s="1"/>
  <c r="V44" i="4"/>
  <c r="AB44" i="4" s="1"/>
  <c r="V79" i="4"/>
  <c r="AB79" i="4" s="1"/>
  <c r="V24" i="4"/>
  <c r="AB24" i="4" s="1"/>
  <c r="V98" i="4"/>
  <c r="AB98" i="4" s="1"/>
  <c r="AB110" i="4" l="1"/>
  <c r="AB107" i="4"/>
  <c r="AB83" i="4"/>
  <c r="AB59" i="4"/>
  <c r="AB77" i="4"/>
  <c r="AB30" i="4"/>
  <c r="AB50" i="4"/>
  <c r="AB39" i="4"/>
  <c r="AB80" i="4"/>
  <c r="AB56" i="4"/>
  <c r="AB101" i="4"/>
  <c r="U88" i="4"/>
  <c r="W88" i="4"/>
  <c r="U23" i="4"/>
  <c r="W23" i="4"/>
  <c r="U75" i="4"/>
  <c r="V75" i="4" s="1"/>
  <c r="W75" i="4"/>
  <c r="U54" i="4"/>
  <c r="V54" i="4" s="1"/>
  <c r="W54" i="4"/>
  <c r="U15" i="4"/>
  <c r="W15" i="4"/>
  <c r="U14" i="4"/>
  <c r="W14" i="4"/>
  <c r="U16" i="4"/>
  <c r="V16" i="4" s="1"/>
  <c r="W16" i="4"/>
  <c r="U87" i="4"/>
  <c r="W87" i="4"/>
  <c r="U45" i="4"/>
  <c r="W45" i="4"/>
  <c r="U18" i="4"/>
  <c r="V18" i="4" s="1"/>
  <c r="W18" i="4"/>
  <c r="U6" i="4"/>
  <c r="V6" i="4" s="1"/>
  <c r="AB6" i="4" s="1"/>
  <c r="U9" i="4"/>
  <c r="V9" i="4" s="1"/>
  <c r="AB9" i="4" s="1"/>
  <c r="Q8" i="4"/>
  <c r="U8" i="4"/>
  <c r="V8" i="4" s="1"/>
  <c r="AB8" i="4" s="1"/>
  <c r="Q5" i="4"/>
  <c r="U5" i="4"/>
  <c r="Q22" i="4"/>
  <c r="U22" i="4"/>
  <c r="V22" i="4" s="1"/>
  <c r="AB22" i="4" s="1"/>
  <c r="Q47" i="4"/>
  <c r="U47" i="4"/>
  <c r="Q86" i="4"/>
  <c r="U86" i="4"/>
  <c r="V86" i="4" s="1"/>
  <c r="AB86" i="4" s="1"/>
  <c r="S87" i="4"/>
  <c r="Q87" i="4"/>
  <c r="S14" i="4"/>
  <c r="Q14" i="4"/>
  <c r="V33" i="4"/>
  <c r="AB33" i="4" s="1"/>
  <c r="S88" i="4"/>
  <c r="Q88" i="4"/>
  <c r="Q6" i="4"/>
  <c r="S54" i="4"/>
  <c r="Q54" i="4"/>
  <c r="Q9" i="4"/>
  <c r="S23" i="4"/>
  <c r="Q23" i="4"/>
  <c r="S15" i="4"/>
  <c r="Q15" i="4"/>
  <c r="S75" i="4"/>
  <c r="Q75" i="4"/>
  <c r="S16" i="4"/>
  <c r="Q16" i="4"/>
  <c r="Q18" i="4"/>
  <c r="S45" i="4"/>
  <c r="Q45" i="4"/>
  <c r="V96" i="4"/>
  <c r="AB96" i="4" s="1"/>
  <c r="V69" i="4"/>
  <c r="AB69" i="4" s="1"/>
  <c r="V12" i="4"/>
  <c r="AB12" i="4" s="1"/>
  <c r="V88" i="4"/>
  <c r="AB88" i="4" s="1"/>
  <c r="V42" i="4"/>
  <c r="AB42" i="4" s="1"/>
  <c r="S22" i="4"/>
  <c r="S8" i="4"/>
  <c r="S6" i="4"/>
  <c r="S5" i="4"/>
  <c r="V91" i="4"/>
  <c r="AB91" i="4" s="1"/>
  <c r="V93" i="4"/>
  <c r="AB93" i="4" s="1"/>
  <c r="V71" i="4"/>
  <c r="AB71" i="4" s="1"/>
  <c r="S18" i="4"/>
  <c r="S86" i="4"/>
  <c r="S9" i="4"/>
  <c r="S47" i="4"/>
  <c r="V53" i="4"/>
  <c r="AB53" i="4" s="1"/>
  <c r="V32" i="4"/>
  <c r="AB32" i="4" s="1"/>
  <c r="V57" i="4"/>
  <c r="AB57" i="4" s="1"/>
  <c r="V103" i="4"/>
  <c r="AB103" i="4" s="1"/>
  <c r="V60" i="4"/>
  <c r="AB60" i="4" s="1"/>
  <c r="V90" i="4"/>
  <c r="AB90" i="4" s="1"/>
  <c r="V81" i="4"/>
  <c r="AB81" i="4" s="1"/>
  <c r="V72" i="4"/>
  <c r="AB72" i="4" s="1"/>
  <c r="AB54" i="4" l="1"/>
  <c r="AB18" i="4"/>
  <c r="AB16" i="4"/>
  <c r="AB75" i="4"/>
  <c r="V23" i="4"/>
  <c r="AB23" i="4" s="1"/>
  <c r="V14" i="4"/>
  <c r="AB14" i="4" s="1"/>
  <c r="V45" i="4"/>
  <c r="AB45" i="4" s="1"/>
  <c r="V15" i="4"/>
  <c r="AB15" i="4" s="1"/>
  <c r="V5" i="4"/>
  <c r="AB5" i="4" s="1"/>
  <c r="R43" i="4"/>
  <c r="C43" i="4" s="1"/>
  <c r="T92" i="4"/>
  <c r="B92" i="4" s="1"/>
  <c r="R27" i="4"/>
  <c r="C27" i="4" s="1"/>
  <c r="T53" i="4"/>
  <c r="B53" i="4" s="1"/>
  <c r="R50" i="4"/>
  <c r="C50" i="4" s="1"/>
  <c r="R105" i="4"/>
  <c r="C105" i="4" s="1"/>
  <c r="R17" i="4"/>
  <c r="C17" i="4" s="1"/>
  <c r="T59" i="4"/>
  <c r="B59" i="4" s="1"/>
  <c r="R24" i="4"/>
  <c r="C24" i="4" s="1"/>
  <c r="R52" i="4"/>
  <c r="C52" i="4" s="1"/>
  <c r="T66" i="4"/>
  <c r="B66" i="4" s="1"/>
  <c r="R21" i="4"/>
  <c r="C21" i="4" s="1"/>
  <c r="R29" i="4"/>
  <c r="C29" i="4" s="1"/>
  <c r="R80" i="4"/>
  <c r="C80" i="4" s="1"/>
  <c r="T46" i="4"/>
  <c r="B46" i="4" s="1"/>
  <c r="T47" i="4"/>
  <c r="B47" i="4" s="1"/>
  <c r="T76" i="4"/>
  <c r="B76" i="4" s="1"/>
  <c r="T22" i="4"/>
  <c r="B22" i="4" s="1"/>
  <c r="R51" i="4"/>
  <c r="C51" i="4" s="1"/>
  <c r="R12" i="4"/>
  <c r="C12" i="4" s="1"/>
  <c r="R7" i="4"/>
  <c r="C7" i="4" s="1"/>
  <c r="T93" i="4"/>
  <c r="B93" i="4" s="1"/>
  <c r="R66" i="4"/>
  <c r="C66" i="4" s="1"/>
  <c r="T110" i="4"/>
  <c r="B110" i="4" s="1"/>
  <c r="T80" i="4"/>
  <c r="B80" i="4" s="1"/>
  <c r="R108" i="4"/>
  <c r="C108" i="4" s="1"/>
  <c r="R55" i="4"/>
  <c r="C55" i="4" s="1"/>
  <c r="R32" i="4"/>
  <c r="C32" i="4" s="1"/>
  <c r="T69" i="4"/>
  <c r="B69" i="4" s="1"/>
  <c r="R62" i="4"/>
  <c r="C62" i="4" s="1"/>
  <c r="T13" i="4"/>
  <c r="B13" i="4" s="1"/>
  <c r="T49" i="4"/>
  <c r="B49" i="4" s="1"/>
  <c r="R53" i="4"/>
  <c r="C53" i="4" s="1"/>
  <c r="R84" i="4"/>
  <c r="C84" i="4" s="1"/>
  <c r="R31" i="4"/>
  <c r="C31" i="4" s="1"/>
  <c r="R61" i="4"/>
  <c r="C61" i="4" s="1"/>
  <c r="R92" i="4"/>
  <c r="C92" i="4" s="1"/>
  <c r="R15" i="4"/>
  <c r="C15" i="4" s="1"/>
  <c r="R109" i="4"/>
  <c r="C109" i="4" s="1"/>
  <c r="R73" i="4"/>
  <c r="C73" i="4" s="1"/>
  <c r="R37" i="4"/>
  <c r="C37" i="4" s="1"/>
  <c r="R46" i="4"/>
  <c r="C46" i="4" s="1"/>
  <c r="R102" i="4"/>
  <c r="C102" i="4" s="1"/>
  <c r="R107" i="4"/>
  <c r="C107" i="4" s="1"/>
  <c r="R91" i="4"/>
  <c r="C91" i="4" s="1"/>
  <c r="T62" i="4"/>
  <c r="B62" i="4" s="1"/>
  <c r="T8" i="4"/>
  <c r="B8" i="4" s="1"/>
  <c r="T109" i="4"/>
  <c r="B109" i="4" s="1"/>
  <c r="T78" i="4"/>
  <c r="B78" i="4" s="1"/>
  <c r="T58" i="4"/>
  <c r="B58" i="4" s="1"/>
  <c r="T16" i="4"/>
  <c r="B16" i="4" s="1"/>
  <c r="T39" i="4"/>
  <c r="B39" i="4" s="1"/>
  <c r="T99" i="4"/>
  <c r="B99" i="4" s="1"/>
  <c r="T11" i="4"/>
  <c r="B11" i="4" s="1"/>
  <c r="R71" i="4"/>
  <c r="C71" i="4" s="1"/>
  <c r="T96" i="4"/>
  <c r="B96" i="4" s="1"/>
  <c r="R56" i="4"/>
  <c r="C56" i="4" s="1"/>
  <c r="T55" i="4"/>
  <c r="B55" i="4" s="1"/>
  <c r="R110" i="4"/>
  <c r="C110" i="4" s="1"/>
  <c r="R72" i="4"/>
  <c r="C72" i="4" s="1"/>
  <c r="R11" i="4"/>
  <c r="C11" i="4" s="1"/>
  <c r="T84" i="4"/>
  <c r="B84" i="4" s="1"/>
  <c r="T24" i="4"/>
  <c r="B24" i="4" s="1"/>
  <c r="T71" i="4"/>
  <c r="B71" i="4" s="1"/>
  <c r="R64" i="4"/>
  <c r="C64" i="4" s="1"/>
  <c r="R75" i="4"/>
  <c r="C75" i="4" s="1"/>
  <c r="R33" i="4"/>
  <c r="C33" i="4" s="1"/>
  <c r="R99" i="4"/>
  <c r="C99" i="4" s="1"/>
  <c r="R88" i="4"/>
  <c r="C88" i="4" s="1"/>
  <c r="R100" i="4"/>
  <c r="C100" i="4" s="1"/>
  <c r="R30" i="4"/>
  <c r="C30" i="4" s="1"/>
  <c r="R98" i="4"/>
  <c r="C98" i="4" s="1"/>
  <c r="R38" i="4"/>
  <c r="C38" i="4" s="1"/>
  <c r="R16" i="4"/>
  <c r="C16" i="4" s="1"/>
  <c r="T98" i="4"/>
  <c r="B98" i="4" s="1"/>
  <c r="T87" i="4"/>
  <c r="B87" i="4" s="1"/>
  <c r="T43" i="4"/>
  <c r="B43" i="4" s="1"/>
  <c r="T70" i="4"/>
  <c r="B70" i="4" s="1"/>
  <c r="T52" i="4"/>
  <c r="B52" i="4" s="1"/>
  <c r="T45" i="4"/>
  <c r="B45" i="4" s="1"/>
  <c r="T90" i="4"/>
  <c r="B90" i="4" s="1"/>
  <c r="T26" i="4"/>
  <c r="B26" i="4" s="1"/>
  <c r="T77" i="4"/>
  <c r="B77" i="4" s="1"/>
  <c r="R49" i="4"/>
  <c r="C49" i="4" s="1"/>
  <c r="T35" i="4"/>
  <c r="B35" i="4" s="1"/>
  <c r="R44" i="4"/>
  <c r="C44" i="4" s="1"/>
  <c r="R101" i="4"/>
  <c r="C101" i="4" s="1"/>
  <c r="R69" i="4"/>
  <c r="C69" i="4" s="1"/>
  <c r="R45" i="4"/>
  <c r="C45" i="4" s="1"/>
  <c r="R22" i="4"/>
  <c r="C22" i="4" s="1"/>
  <c r="T34" i="4"/>
  <c r="B34" i="4" s="1"/>
  <c r="T7" i="4"/>
  <c r="B7" i="4" s="1"/>
  <c r="R90" i="4"/>
  <c r="C90" i="4" s="1"/>
  <c r="T38" i="4"/>
  <c r="B38" i="4" s="1"/>
  <c r="T102" i="4"/>
  <c r="B102" i="4" s="1"/>
  <c r="R23" i="4"/>
  <c r="C23" i="4" s="1"/>
  <c r="R26" i="4"/>
  <c r="C26" i="4" s="1"/>
  <c r="R40" i="4"/>
  <c r="C40" i="4" s="1"/>
  <c r="R76" i="4"/>
  <c r="C76" i="4" s="1"/>
  <c r="R65" i="4"/>
  <c r="C65" i="4" s="1"/>
  <c r="R70" i="4"/>
  <c r="C70" i="4" s="1"/>
  <c r="R85" i="4"/>
  <c r="C85" i="4" s="1"/>
  <c r="T27" i="4"/>
  <c r="B27" i="4" s="1"/>
  <c r="T95" i="4"/>
  <c r="B95" i="4" s="1"/>
  <c r="T30" i="4"/>
  <c r="B30" i="4" s="1"/>
  <c r="T65" i="4"/>
  <c r="B65" i="4" s="1"/>
  <c r="T75" i="4"/>
  <c r="B75" i="4" s="1"/>
  <c r="T105" i="4"/>
  <c r="B105" i="4" s="1"/>
  <c r="T5" i="4"/>
  <c r="B5" i="4" s="1"/>
  <c r="T29" i="4"/>
  <c r="B29" i="4" s="1"/>
  <c r="T67" i="4"/>
  <c r="B67" i="4" s="1"/>
  <c r="T14" i="4"/>
  <c r="B14" i="4" s="1"/>
  <c r="R103" i="4"/>
  <c r="C103" i="4" s="1"/>
  <c r="T36" i="4"/>
  <c r="B36" i="4" s="1"/>
  <c r="T19" i="4"/>
  <c r="B19" i="4" s="1"/>
  <c r="R106" i="4"/>
  <c r="C106" i="4" s="1"/>
  <c r="R77" i="4"/>
  <c r="C77" i="4" s="1"/>
  <c r="R78" i="4"/>
  <c r="C78" i="4" s="1"/>
  <c r="T37" i="4"/>
  <c r="B37" i="4" s="1"/>
  <c r="R13" i="4"/>
  <c r="C13" i="4" s="1"/>
  <c r="R6" i="4"/>
  <c r="C6" i="4" s="1"/>
  <c r="R83" i="4"/>
  <c r="C83" i="4" s="1"/>
  <c r="T68" i="4"/>
  <c r="B68" i="4" s="1"/>
  <c r="T101" i="4"/>
  <c r="B101" i="4" s="1"/>
  <c r="T86" i="4"/>
  <c r="B86" i="4" s="1"/>
  <c r="T18" i="4"/>
  <c r="B18" i="4" s="1"/>
  <c r="R28" i="4"/>
  <c r="C28" i="4" s="1"/>
  <c r="R59" i="4"/>
  <c r="C59" i="4" s="1"/>
  <c r="R36" i="4"/>
  <c r="C36" i="4" s="1"/>
  <c r="R42" i="4"/>
  <c r="C42" i="4" s="1"/>
  <c r="R48" i="4"/>
  <c r="C48" i="4" s="1"/>
  <c r="R74" i="4"/>
  <c r="C74" i="4" s="1"/>
  <c r="R87" i="4"/>
  <c r="C87" i="4" s="1"/>
  <c r="R18" i="4"/>
  <c r="C18" i="4" s="1"/>
  <c r="T41" i="4"/>
  <c r="B41" i="4" s="1"/>
  <c r="T42" i="4"/>
  <c r="B42" i="4" s="1"/>
  <c r="T61" i="4"/>
  <c r="B61" i="4" s="1"/>
  <c r="T104" i="4"/>
  <c r="B104" i="4" s="1"/>
  <c r="T108" i="4"/>
  <c r="B108" i="4" s="1"/>
  <c r="T82" i="4"/>
  <c r="B82" i="4" s="1"/>
  <c r="T54" i="4"/>
  <c r="B54" i="4" s="1"/>
  <c r="T73" i="4"/>
  <c r="B73" i="4" s="1"/>
  <c r="T91" i="4"/>
  <c r="B91" i="4" s="1"/>
  <c r="T32" i="4"/>
  <c r="B32" i="4" s="1"/>
  <c r="T12" i="4"/>
  <c r="B12" i="4" s="1"/>
  <c r="R10" i="4"/>
  <c r="C10" i="4" s="1"/>
  <c r="T64" i="4"/>
  <c r="B64" i="4" s="1"/>
  <c r="R57" i="4"/>
  <c r="C57" i="4" s="1"/>
  <c r="R58" i="4"/>
  <c r="C58" i="4" s="1"/>
  <c r="V87" i="4"/>
  <c r="AB87" i="4" s="1"/>
  <c r="T6" i="4"/>
  <c r="B6" i="4" s="1"/>
  <c r="T63" i="4"/>
  <c r="B63" i="4" s="1"/>
  <c r="R97" i="4"/>
  <c r="C97" i="4" s="1"/>
  <c r="R81" i="4"/>
  <c r="C81" i="4" s="1"/>
  <c r="R41" i="4"/>
  <c r="C41" i="4" s="1"/>
  <c r="R14" i="4"/>
  <c r="C14" i="4" s="1"/>
  <c r="T57" i="4"/>
  <c r="B57" i="4" s="1"/>
  <c r="R8" i="4"/>
  <c r="C8" i="4" s="1"/>
  <c r="T106" i="4"/>
  <c r="B106" i="4" s="1"/>
  <c r="T88" i="4"/>
  <c r="B88" i="4" s="1"/>
  <c r="T10" i="4"/>
  <c r="B10" i="4" s="1"/>
  <c r="T85" i="4"/>
  <c r="B85" i="4" s="1"/>
  <c r="T107" i="4"/>
  <c r="B107" i="4" s="1"/>
  <c r="T25" i="4"/>
  <c r="B25" i="4" s="1"/>
  <c r="T40" i="4"/>
  <c r="B40" i="4" s="1"/>
  <c r="T31" i="4"/>
  <c r="B31" i="4" s="1"/>
  <c r="R25" i="4"/>
  <c r="C25" i="4" s="1"/>
  <c r="T74" i="4"/>
  <c r="B74" i="4" s="1"/>
  <c r="R63" i="4"/>
  <c r="C63" i="4" s="1"/>
  <c r="R86" i="4"/>
  <c r="C86" i="4" s="1"/>
  <c r="T48" i="4"/>
  <c r="B48" i="4" s="1"/>
  <c r="T50" i="4"/>
  <c r="B50" i="4" s="1"/>
  <c r="T9" i="4"/>
  <c r="B9" i="4" s="1"/>
  <c r="T79" i="4"/>
  <c r="B79" i="4" s="1"/>
  <c r="T89" i="4"/>
  <c r="B89" i="4" s="1"/>
  <c r="T28" i="4"/>
  <c r="B28" i="4" s="1"/>
  <c r="T15" i="4"/>
  <c r="B15" i="4" s="1"/>
  <c r="T83" i="4"/>
  <c r="B83" i="4" s="1"/>
  <c r="R19" i="4"/>
  <c r="C19" i="4" s="1"/>
  <c r="T21" i="4"/>
  <c r="B21" i="4" s="1"/>
  <c r="R79" i="4"/>
  <c r="C79" i="4" s="1"/>
  <c r="R54" i="4"/>
  <c r="C54" i="4" s="1"/>
  <c r="T100" i="4"/>
  <c r="B100" i="4" s="1"/>
  <c r="R47" i="4"/>
  <c r="C47" i="4" s="1"/>
  <c r="R89" i="4"/>
  <c r="C89" i="4" s="1"/>
  <c r="R20" i="4"/>
  <c r="C20" i="4" s="1"/>
  <c r="R95" i="4"/>
  <c r="C95" i="4" s="1"/>
  <c r="R93" i="4"/>
  <c r="C93" i="4" s="1"/>
  <c r="R94" i="4"/>
  <c r="C94" i="4" s="1"/>
  <c r="R82" i="4"/>
  <c r="C82" i="4" s="1"/>
  <c r="R9" i="4"/>
  <c r="C9" i="4" s="1"/>
  <c r="R104" i="4"/>
  <c r="C104" i="4" s="1"/>
  <c r="R39" i="4"/>
  <c r="C39" i="4" s="1"/>
  <c r="R34" i="4"/>
  <c r="C34" i="4" s="1"/>
  <c r="R68" i="4"/>
  <c r="C68" i="4" s="1"/>
  <c r="T51" i="4"/>
  <c r="B51" i="4" s="1"/>
  <c r="T17" i="4"/>
  <c r="B17" i="4" s="1"/>
  <c r="T33" i="4"/>
  <c r="B33" i="4" s="1"/>
  <c r="T81" i="4"/>
  <c r="B81" i="4" s="1"/>
  <c r="T23" i="4"/>
  <c r="B23" i="4" s="1"/>
  <c r="T103" i="4"/>
  <c r="B103" i="4" s="1"/>
  <c r="T60" i="4"/>
  <c r="B60" i="4" s="1"/>
  <c r="T97" i="4"/>
  <c r="B97" i="4" s="1"/>
  <c r="T20" i="4"/>
  <c r="B20" i="4" s="1"/>
  <c r="T94" i="4"/>
  <c r="B94" i="4" s="1"/>
  <c r="T72" i="4"/>
  <c r="B72" i="4" s="1"/>
  <c r="T56" i="4"/>
  <c r="B56" i="4" s="1"/>
  <c r="R67" i="4"/>
  <c r="C67" i="4" s="1"/>
  <c r="T44" i="4"/>
  <c r="B44" i="4" s="1"/>
  <c r="R35" i="4"/>
  <c r="C35" i="4" s="1"/>
  <c r="R5" i="4"/>
  <c r="C5" i="4" s="1"/>
  <c r="R96" i="4"/>
  <c r="C96" i="4" s="1"/>
  <c r="R60" i="4"/>
  <c r="C60" i="4" s="1"/>
  <c r="V47" i="4"/>
  <c r="AB47" i="4" s="1"/>
  <c r="G5" i="10" l="1"/>
  <c r="E6" i="10"/>
  <c r="D5" i="10"/>
  <c r="F5" i="10"/>
  <c r="E5" i="10"/>
  <c r="H6" i="5"/>
  <c r="D5" i="5"/>
  <c r="E5" i="13"/>
  <c r="G5" i="5"/>
  <c r="D8" i="13"/>
  <c r="I7" i="14"/>
  <c r="I5" i="13"/>
  <c r="E8" i="13"/>
  <c r="I5" i="10"/>
  <c r="E5" i="5"/>
  <c r="H5" i="5"/>
  <c r="J6" i="5"/>
  <c r="F5" i="5"/>
  <c r="H5" i="10"/>
  <c r="G8" i="5"/>
  <c r="D6" i="10"/>
  <c r="F6" i="10"/>
  <c r="F5" i="13"/>
  <c r="I5" i="5"/>
  <c r="G5" i="13"/>
  <c r="J5" i="5"/>
  <c r="C5" i="5" s="1"/>
  <c r="D5" i="13"/>
  <c r="H5" i="13"/>
  <c r="D10" i="10"/>
  <c r="G6" i="10"/>
  <c r="E11" i="10"/>
  <c r="D7" i="5"/>
  <c r="D7" i="14"/>
  <c r="F7" i="14"/>
  <c r="D7" i="12"/>
  <c r="H10" i="10"/>
  <c r="H7" i="10"/>
  <c r="I8" i="10"/>
  <c r="G7" i="5"/>
  <c r="G8" i="10"/>
  <c r="F10" i="17"/>
  <c r="I13" i="12"/>
  <c r="J8" i="5"/>
  <c r="G8" i="15"/>
  <c r="D8" i="14"/>
  <c r="H14" i="15"/>
  <c r="E8" i="5"/>
  <c r="F8" i="12"/>
  <c r="D6" i="13"/>
  <c r="H7" i="13"/>
  <c r="J8" i="14"/>
  <c r="G6" i="12"/>
  <c r="F38" i="5"/>
  <c r="E6" i="13"/>
  <c r="I6" i="13"/>
  <c r="J6" i="12"/>
  <c r="C6" i="12" s="1"/>
  <c r="G8" i="12"/>
  <c r="F7" i="5"/>
  <c r="F7" i="12"/>
  <c r="E8" i="12"/>
  <c r="H10" i="5"/>
  <c r="I7" i="13"/>
  <c r="J7" i="13"/>
  <c r="F8" i="5"/>
  <c r="F11" i="17"/>
  <c r="H11" i="12"/>
  <c r="J6" i="10"/>
  <c r="I23" i="5"/>
  <c r="E9" i="10"/>
  <c r="F14" i="16"/>
  <c r="D9" i="13"/>
  <c r="H8" i="13"/>
  <c r="I7" i="10"/>
  <c r="J14" i="15"/>
  <c r="F12" i="5"/>
  <c r="I36" i="5"/>
  <c r="I34" i="5"/>
  <c r="G35" i="5"/>
  <c r="I30" i="10"/>
  <c r="G10" i="15"/>
  <c r="G37" i="10"/>
  <c r="D14" i="10"/>
  <c r="D14" i="5"/>
  <c r="D9" i="10"/>
  <c r="E13" i="18"/>
  <c r="F14" i="14"/>
  <c r="J14" i="13"/>
  <c r="F7" i="10"/>
  <c r="E13" i="10"/>
  <c r="G38" i="10"/>
  <c r="H13" i="18"/>
  <c r="I25" i="5"/>
  <c r="J15" i="5"/>
  <c r="G22" i="10"/>
  <c r="F19" i="5"/>
  <c r="E7" i="5"/>
  <c r="D6" i="5"/>
  <c r="F11" i="10"/>
  <c r="F8" i="10"/>
  <c r="D13" i="10"/>
  <c r="F13" i="15"/>
  <c r="E12" i="15"/>
  <c r="F13" i="13"/>
  <c r="E10" i="17"/>
  <c r="F11" i="14"/>
  <c r="F6" i="12"/>
  <c r="H30" i="5"/>
  <c r="H14" i="16"/>
  <c r="H8" i="12"/>
  <c r="I37" i="5"/>
  <c r="I8" i="14"/>
  <c r="I8" i="13"/>
  <c r="I10" i="10"/>
  <c r="J16" i="5"/>
  <c r="J7" i="12"/>
  <c r="J7" i="10"/>
  <c r="G11" i="5"/>
  <c r="G11" i="15"/>
  <c r="G6" i="13"/>
  <c r="G14" i="10"/>
  <c r="E23" i="5"/>
  <c r="E12" i="5"/>
  <c r="F9" i="10"/>
  <c r="E81" i="10"/>
  <c r="H24" i="5"/>
  <c r="G13" i="10"/>
  <c r="F6" i="5"/>
  <c r="E6" i="5"/>
  <c r="E19" i="5"/>
  <c r="E28" i="5"/>
  <c r="D30" i="5"/>
  <c r="F13" i="10"/>
  <c r="F10" i="10"/>
  <c r="F59" i="10"/>
  <c r="E10" i="10"/>
  <c r="E8" i="14"/>
  <c r="F11" i="18"/>
  <c r="F10" i="16"/>
  <c r="F8" i="13"/>
  <c r="F8" i="15"/>
  <c r="E7" i="14"/>
  <c r="E6" i="12"/>
  <c r="H8" i="10"/>
  <c r="H11" i="15"/>
  <c r="H6" i="13"/>
  <c r="H13" i="10"/>
  <c r="H8" i="15"/>
  <c r="I6" i="12"/>
  <c r="I11" i="13"/>
  <c r="I11" i="10"/>
  <c r="J8" i="15"/>
  <c r="C8" i="15" s="1"/>
  <c r="J8" i="12"/>
  <c r="J8" i="10"/>
  <c r="G17" i="5"/>
  <c r="G7" i="14"/>
  <c r="G7" i="13"/>
  <c r="H31" i="10"/>
  <c r="D21" i="5"/>
  <c r="E10" i="5"/>
  <c r="D22" i="5"/>
  <c r="F12" i="10"/>
  <c r="E14" i="10"/>
  <c r="F8" i="14"/>
  <c r="E12" i="12"/>
  <c r="D7" i="13"/>
  <c r="I8" i="5"/>
  <c r="H7" i="5"/>
  <c r="I7" i="12"/>
  <c r="I10" i="17"/>
  <c r="J13" i="12"/>
  <c r="I14" i="16"/>
  <c r="G18" i="5"/>
  <c r="G8" i="13"/>
  <c r="H37" i="10"/>
  <c r="D11" i="10"/>
  <c r="D13" i="17"/>
  <c r="D12" i="17"/>
  <c r="F34" i="5"/>
  <c r="F13" i="5"/>
  <c r="E8" i="10"/>
  <c r="E12" i="18"/>
  <c r="F7" i="13"/>
  <c r="D6" i="12"/>
  <c r="H7" i="14"/>
  <c r="H14" i="13"/>
  <c r="H8" i="14"/>
  <c r="I12" i="13"/>
  <c r="J11" i="15"/>
  <c r="G8" i="14"/>
  <c r="E26" i="5"/>
  <c r="E29" i="5"/>
  <c r="E15" i="5"/>
  <c r="D8" i="5"/>
  <c r="D8" i="10"/>
  <c r="F14" i="10"/>
  <c r="E12" i="10"/>
  <c r="E7" i="10"/>
  <c r="D14" i="14"/>
  <c r="F14" i="13"/>
  <c r="E8" i="15"/>
  <c r="E10" i="13"/>
  <c r="E7" i="13"/>
  <c r="F6" i="13"/>
  <c r="I20" i="5"/>
  <c r="H6" i="12"/>
  <c r="I6" i="5"/>
  <c r="H13" i="5"/>
  <c r="H7" i="12"/>
  <c r="I8" i="12"/>
  <c r="I13" i="13"/>
  <c r="I8" i="15"/>
  <c r="J13" i="15"/>
  <c r="J6" i="13"/>
  <c r="I9" i="15"/>
  <c r="G34" i="5"/>
  <c r="G12" i="14"/>
  <c r="I29" i="10"/>
  <c r="F26" i="5"/>
  <c r="D24" i="5"/>
  <c r="D12" i="10"/>
  <c r="D7" i="10"/>
  <c r="D10" i="14"/>
  <c r="D8" i="12"/>
  <c r="D8" i="15"/>
  <c r="E7" i="12"/>
  <c r="D13" i="15"/>
  <c r="H8" i="5"/>
  <c r="I38" i="5"/>
  <c r="H6" i="10"/>
  <c r="H9" i="16"/>
  <c r="I7" i="5"/>
  <c r="I6" i="10"/>
  <c r="J7" i="5"/>
  <c r="J7" i="14"/>
  <c r="C7" i="14" s="1"/>
  <c r="J8" i="13"/>
  <c r="G6" i="5"/>
  <c r="G12" i="18"/>
  <c r="G7" i="12"/>
  <c r="G7" i="10"/>
  <c r="I98" i="10"/>
  <c r="E99" i="10"/>
  <c r="F50" i="10"/>
  <c r="D56" i="10"/>
  <c r="D20" i="10"/>
  <c r="E40" i="10"/>
  <c r="F41" i="10"/>
  <c r="F36" i="10"/>
  <c r="F19" i="10"/>
  <c r="I82" i="5"/>
  <c r="F29" i="5"/>
  <c r="E9" i="16"/>
  <c r="D13" i="14"/>
  <c r="H36" i="5"/>
  <c r="H12" i="10"/>
  <c r="H14" i="18"/>
  <c r="I14" i="12"/>
  <c r="I12" i="17"/>
  <c r="J14" i="12"/>
  <c r="G13" i="18"/>
  <c r="G9" i="13"/>
  <c r="H21" i="10"/>
  <c r="I37" i="10"/>
  <c r="F9" i="5"/>
  <c r="F18" i="5"/>
  <c r="D37" i="5"/>
  <c r="D97" i="10"/>
  <c r="D11" i="14"/>
  <c r="E12" i="16"/>
  <c r="D13" i="13"/>
  <c r="D14" i="13"/>
  <c r="D11" i="15"/>
  <c r="E12" i="14"/>
  <c r="E10" i="14"/>
  <c r="F12" i="15"/>
  <c r="H13" i="15"/>
  <c r="H23" i="5"/>
  <c r="H32" i="5"/>
  <c r="H14" i="14"/>
  <c r="H13" i="17"/>
  <c r="I14" i="17"/>
  <c r="J14" i="17"/>
  <c r="J13" i="10"/>
  <c r="G25" i="5"/>
  <c r="G14" i="18"/>
  <c r="G9" i="12"/>
  <c r="H22" i="10"/>
  <c r="I20" i="10"/>
  <c r="I38" i="10"/>
  <c r="H15" i="10"/>
  <c r="H38" i="10"/>
  <c r="I36" i="10"/>
  <c r="F32" i="5"/>
  <c r="E22" i="5"/>
  <c r="D31" i="5"/>
  <c r="E13" i="14"/>
  <c r="F12" i="16"/>
  <c r="H12" i="5"/>
  <c r="H10" i="14"/>
  <c r="I14" i="15"/>
  <c r="J11" i="18"/>
  <c r="C11" i="18" s="1"/>
  <c r="G19" i="5"/>
  <c r="G12" i="15"/>
  <c r="H94" i="10"/>
  <c r="F14" i="5"/>
  <c r="E30" i="5"/>
  <c r="D32" i="5"/>
  <c r="F38" i="10"/>
  <c r="D62" i="10"/>
  <c r="F12" i="14"/>
  <c r="F72" i="5"/>
  <c r="F11" i="5"/>
  <c r="E33" i="5"/>
  <c r="E14" i="5"/>
  <c r="D16" i="5"/>
  <c r="D28" i="5"/>
  <c r="D35" i="10"/>
  <c r="D11" i="13"/>
  <c r="D14" i="17"/>
  <c r="F10" i="13"/>
  <c r="F10" i="15"/>
  <c r="E11" i="12"/>
  <c r="E11" i="15"/>
  <c r="E10" i="16"/>
  <c r="D12" i="16"/>
  <c r="H10" i="13"/>
  <c r="H29" i="5"/>
  <c r="H10" i="12"/>
  <c r="H38" i="5"/>
  <c r="I18" i="5"/>
  <c r="I9" i="5"/>
  <c r="J9" i="16"/>
  <c r="C9" i="16" s="1"/>
  <c r="J13" i="14"/>
  <c r="J14" i="10"/>
  <c r="G26" i="5"/>
  <c r="G9" i="16"/>
  <c r="G10" i="12"/>
  <c r="H23" i="10"/>
  <c r="I21" i="10"/>
  <c r="G20" i="10"/>
  <c r="E11" i="18"/>
  <c r="E9" i="13"/>
  <c r="D13" i="16"/>
  <c r="F9" i="15"/>
  <c r="E13" i="15"/>
  <c r="H16" i="5"/>
  <c r="H31" i="5"/>
  <c r="H11" i="18"/>
  <c r="I30" i="5"/>
  <c r="I15" i="5"/>
  <c r="I14" i="14"/>
  <c r="J10" i="16"/>
  <c r="J14" i="14"/>
  <c r="I11" i="18"/>
  <c r="G9" i="5"/>
  <c r="G27" i="5"/>
  <c r="G10" i="16"/>
  <c r="G10" i="14"/>
  <c r="G11" i="12"/>
  <c r="H29" i="10"/>
  <c r="I22" i="10"/>
  <c r="E90" i="5"/>
  <c r="F89" i="10"/>
  <c r="G34" i="10"/>
  <c r="G18" i="10"/>
  <c r="I35" i="10"/>
  <c r="I27" i="10"/>
  <c r="I19" i="10"/>
  <c r="H36" i="10"/>
  <c r="H28" i="10"/>
  <c r="H20" i="10"/>
  <c r="G12" i="10"/>
  <c r="G14" i="13"/>
  <c r="G9" i="14"/>
  <c r="G9" i="15"/>
  <c r="G14" i="17"/>
  <c r="G11" i="18"/>
  <c r="G32" i="5"/>
  <c r="G24" i="5"/>
  <c r="G16" i="5"/>
  <c r="I11" i="16"/>
  <c r="J11" i="10"/>
  <c r="J11" i="13"/>
  <c r="J11" i="12"/>
  <c r="J11" i="14"/>
  <c r="J10" i="15"/>
  <c r="J13" i="17"/>
  <c r="J14" i="5"/>
  <c r="I12" i="15"/>
  <c r="I13" i="18"/>
  <c r="I10" i="13"/>
  <c r="I12" i="12"/>
  <c r="I13" i="14"/>
  <c r="I13" i="15"/>
  <c r="H12" i="14"/>
  <c r="I35" i="5"/>
  <c r="I19" i="5"/>
  <c r="H17" i="5"/>
  <c r="H10" i="15"/>
  <c r="I26" i="5"/>
  <c r="H26" i="5"/>
  <c r="H10" i="16"/>
  <c r="H27" i="5"/>
  <c r="I28" i="5"/>
  <c r="H12" i="12"/>
  <c r="H20" i="5"/>
  <c r="E13" i="17"/>
  <c r="F13" i="18"/>
  <c r="E10" i="15"/>
  <c r="D10" i="12"/>
  <c r="D14" i="15"/>
  <c r="D9" i="15"/>
  <c r="F11" i="13"/>
  <c r="F9" i="12"/>
  <c r="E14" i="17"/>
  <c r="F14" i="18"/>
  <c r="F14" i="12"/>
  <c r="D13" i="12"/>
  <c r="F14" i="17"/>
  <c r="E11" i="14"/>
  <c r="F12" i="13"/>
  <c r="D11" i="12"/>
  <c r="D9" i="5"/>
  <c r="D17" i="5"/>
  <c r="D38" i="5"/>
  <c r="E31" i="5"/>
  <c r="E16" i="5"/>
  <c r="F22" i="5"/>
  <c r="E35" i="5"/>
  <c r="F37" i="5"/>
  <c r="F28" i="5"/>
  <c r="E37" i="5"/>
  <c r="F52" i="5"/>
  <c r="G22" i="5"/>
  <c r="J10" i="17"/>
  <c r="C10" i="17" s="1"/>
  <c r="I14" i="10"/>
  <c r="I11" i="14"/>
  <c r="H12" i="15"/>
  <c r="G32" i="10"/>
  <c r="G16" i="10"/>
  <c r="I34" i="10"/>
  <c r="I26" i="10"/>
  <c r="I18" i="10"/>
  <c r="H35" i="10"/>
  <c r="H27" i="10"/>
  <c r="H19" i="10"/>
  <c r="G11" i="10"/>
  <c r="G13" i="13"/>
  <c r="G13" i="17"/>
  <c r="G46" i="5"/>
  <c r="G31" i="5"/>
  <c r="G23" i="5"/>
  <c r="G15" i="5"/>
  <c r="I9" i="16"/>
  <c r="J10" i="10"/>
  <c r="J10" i="13"/>
  <c r="J10" i="12"/>
  <c r="J10" i="14"/>
  <c r="J11" i="17"/>
  <c r="J13" i="5"/>
  <c r="I10" i="15"/>
  <c r="I12" i="18"/>
  <c r="I9" i="13"/>
  <c r="I11" i="12"/>
  <c r="I12" i="14"/>
  <c r="H11" i="10"/>
  <c r="I33" i="5"/>
  <c r="I17" i="5"/>
  <c r="H15" i="5"/>
  <c r="H11" i="13"/>
  <c r="H13" i="16"/>
  <c r="I22" i="5"/>
  <c r="H18" i="5"/>
  <c r="H14" i="12"/>
  <c r="H12" i="17"/>
  <c r="H25" i="5"/>
  <c r="I24" i="5"/>
  <c r="H13" i="14"/>
  <c r="H14" i="5"/>
  <c r="D14" i="16"/>
  <c r="D11" i="16"/>
  <c r="E11" i="13"/>
  <c r="E14" i="12"/>
  <c r="D9" i="16"/>
  <c r="E14" i="15"/>
  <c r="F9" i="14"/>
  <c r="E14" i="13"/>
  <c r="F13" i="17"/>
  <c r="D12" i="12"/>
  <c r="E14" i="16"/>
  <c r="F12" i="12"/>
  <c r="D36" i="5"/>
  <c r="D25" i="5"/>
  <c r="D13" i="5"/>
  <c r="E17" i="5"/>
  <c r="F15" i="5"/>
  <c r="E44" i="5"/>
  <c r="F16" i="5"/>
  <c r="E13" i="5"/>
  <c r="E11" i="5"/>
  <c r="F10" i="5"/>
  <c r="F17" i="5"/>
  <c r="F21" i="5"/>
  <c r="G14" i="16"/>
  <c r="G12" i="17"/>
  <c r="G38" i="5"/>
  <c r="G30" i="5"/>
  <c r="G14" i="5"/>
  <c r="I13" i="17"/>
  <c r="J9" i="10"/>
  <c r="J9" i="13"/>
  <c r="J9" i="12"/>
  <c r="J9" i="14"/>
  <c r="J14" i="16"/>
  <c r="J11" i="5"/>
  <c r="I10" i="12"/>
  <c r="I31" i="5"/>
  <c r="G29" i="10"/>
  <c r="G15" i="10"/>
  <c r="I33" i="10"/>
  <c r="I25" i="10"/>
  <c r="I17" i="10"/>
  <c r="H34" i="10"/>
  <c r="H26" i="10"/>
  <c r="H18" i="10"/>
  <c r="G10" i="10"/>
  <c r="G12" i="13"/>
  <c r="G14" i="12"/>
  <c r="G28" i="10"/>
  <c r="J16" i="10"/>
  <c r="I32" i="10"/>
  <c r="I24" i="10"/>
  <c r="I16" i="10"/>
  <c r="H33" i="10"/>
  <c r="H25" i="10"/>
  <c r="H17" i="10"/>
  <c r="G9" i="10"/>
  <c r="G11" i="13"/>
  <c r="G13" i="12"/>
  <c r="G14" i="14"/>
  <c r="G14" i="15"/>
  <c r="G13" i="16"/>
  <c r="G11" i="17"/>
  <c r="G37" i="5"/>
  <c r="G29" i="5"/>
  <c r="G21" i="5"/>
  <c r="G13" i="5"/>
  <c r="I11" i="17"/>
  <c r="J13" i="16"/>
  <c r="J14" i="18"/>
  <c r="J10" i="5"/>
  <c r="I13" i="16"/>
  <c r="I13" i="10"/>
  <c r="I9" i="12"/>
  <c r="I10" i="14"/>
  <c r="H13" i="13"/>
  <c r="I29" i="5"/>
  <c r="I13" i="5"/>
  <c r="H11" i="5"/>
  <c r="H13" i="12"/>
  <c r="H11" i="17"/>
  <c r="I14" i="5"/>
  <c r="H9" i="15"/>
  <c r="H37" i="5"/>
  <c r="H21" i="5"/>
  <c r="I16" i="5"/>
  <c r="H12" i="16"/>
  <c r="H34" i="5"/>
  <c r="D13" i="18"/>
  <c r="E14" i="18"/>
  <c r="E14" i="14"/>
  <c r="E9" i="12"/>
  <c r="F13" i="16"/>
  <c r="E11" i="16"/>
  <c r="D10" i="13"/>
  <c r="E12" i="13"/>
  <c r="E11" i="17"/>
  <c r="D10" i="16"/>
  <c r="D12" i="14"/>
  <c r="D9" i="12"/>
  <c r="D10" i="17"/>
  <c r="E13" i="16"/>
  <c r="E13" i="12"/>
  <c r="D9" i="14"/>
  <c r="D18" i="5"/>
  <c r="D27" i="5"/>
  <c r="D20" i="5"/>
  <c r="D35" i="5"/>
  <c r="E20" i="5"/>
  <c r="E18" i="5"/>
  <c r="E34" i="5"/>
  <c r="E41" i="5"/>
  <c r="E24" i="5"/>
  <c r="F27" i="5"/>
  <c r="E25" i="5"/>
  <c r="F25" i="5"/>
  <c r="E9" i="15"/>
  <c r="F11" i="16"/>
  <c r="E13" i="13"/>
  <c r="F11" i="12"/>
  <c r="D15" i="5"/>
  <c r="D26" i="5"/>
  <c r="D10" i="5"/>
  <c r="D34" i="5"/>
  <c r="F30" i="5"/>
  <c r="E9" i="5"/>
  <c r="E32" i="5"/>
  <c r="E46" i="5"/>
  <c r="F20" i="5"/>
  <c r="G25" i="10"/>
  <c r="J15" i="10"/>
  <c r="I31" i="10"/>
  <c r="I23" i="10"/>
  <c r="I15" i="10"/>
  <c r="H32" i="10"/>
  <c r="H24" i="10"/>
  <c r="H16" i="10"/>
  <c r="G10" i="13"/>
  <c r="G12" i="12"/>
  <c r="G13" i="14"/>
  <c r="G13" i="15"/>
  <c r="G12" i="16"/>
  <c r="G10" i="17"/>
  <c r="G36" i="5"/>
  <c r="G28" i="5"/>
  <c r="G20" i="5"/>
  <c r="G12" i="5"/>
  <c r="I11" i="15"/>
  <c r="I14" i="18"/>
  <c r="J11" i="16"/>
  <c r="J13" i="18"/>
  <c r="J9" i="5"/>
  <c r="I10" i="16"/>
  <c r="I12" i="10"/>
  <c r="I14" i="13"/>
  <c r="I9" i="14"/>
  <c r="H9" i="13"/>
  <c r="H11" i="16"/>
  <c r="I27" i="5"/>
  <c r="I11" i="5"/>
  <c r="H9" i="5"/>
  <c r="H9" i="12"/>
  <c r="H12" i="18"/>
  <c r="I10" i="5"/>
  <c r="H14" i="17"/>
  <c r="H14" i="10"/>
  <c r="H11" i="14"/>
  <c r="H35" i="5"/>
  <c r="H19" i="5"/>
  <c r="I12" i="5"/>
  <c r="H10" i="17"/>
  <c r="H28" i="5"/>
  <c r="E12" i="17"/>
  <c r="F9" i="16"/>
  <c r="F9" i="13"/>
  <c r="F12" i="17"/>
  <c r="D12" i="15"/>
  <c r="D12" i="13"/>
  <c r="D10" i="15"/>
  <c r="F11" i="15"/>
  <c r="F10" i="14"/>
  <c r="F13" i="12"/>
  <c r="E27" i="5"/>
  <c r="D11" i="5"/>
  <c r="D12" i="18"/>
  <c r="F33" i="5"/>
  <c r="E21" i="5"/>
  <c r="F36" i="5"/>
  <c r="F24" i="5"/>
  <c r="D23" i="5"/>
  <c r="D12" i="5"/>
  <c r="D33" i="5"/>
  <c r="D22" i="10"/>
  <c r="D55" i="10"/>
  <c r="D14" i="12"/>
  <c r="D11" i="18"/>
  <c r="E9" i="14"/>
  <c r="F10" i="12"/>
  <c r="E36" i="5"/>
  <c r="F23" i="5"/>
  <c r="F35" i="5"/>
  <c r="E38" i="5"/>
  <c r="F31" i="5"/>
  <c r="D29" i="5"/>
  <c r="D19" i="5"/>
  <c r="F66" i="10"/>
  <c r="E67" i="10"/>
  <c r="F12" i="18"/>
  <c r="D11" i="17"/>
  <c r="E10" i="12"/>
  <c r="D14" i="18"/>
  <c r="F13" i="14"/>
  <c r="F14" i="15"/>
  <c r="H22" i="5"/>
  <c r="H33" i="5"/>
  <c r="H12" i="13"/>
  <c r="H9" i="14"/>
  <c r="I32" i="5"/>
  <c r="H9" i="10"/>
  <c r="I21" i="5"/>
  <c r="I9" i="10"/>
  <c r="J13" i="13"/>
  <c r="I12" i="16"/>
  <c r="G10" i="5"/>
  <c r="G33" i="5"/>
  <c r="G11" i="16"/>
  <c r="G11" i="14"/>
  <c r="H30" i="10"/>
  <c r="I28" i="10"/>
  <c r="G23" i="10"/>
  <c r="G36" i="10"/>
  <c r="F88" i="5"/>
  <c r="F55" i="5"/>
  <c r="D86" i="5"/>
  <c r="D87" i="5"/>
  <c r="H63" i="5"/>
  <c r="J70" i="5"/>
  <c r="E63" i="5"/>
  <c r="F85" i="5"/>
  <c r="F83" i="5"/>
  <c r="E59" i="5"/>
  <c r="D59" i="5"/>
  <c r="D96" i="5"/>
  <c r="G21" i="10"/>
  <c r="G30" i="10"/>
  <c r="F47" i="5"/>
  <c r="G31" i="10"/>
  <c r="E81" i="5"/>
  <c r="H84" i="5"/>
  <c r="G24" i="10"/>
  <c r="G33" i="10"/>
  <c r="F84" i="5"/>
  <c r="D85" i="5"/>
  <c r="I47" i="5"/>
  <c r="F66" i="5"/>
  <c r="D88" i="5"/>
  <c r="G17" i="10"/>
  <c r="G26" i="10"/>
  <c r="G93" i="10"/>
  <c r="G82" i="10"/>
  <c r="G71" i="10"/>
  <c r="G61" i="10"/>
  <c r="G52" i="10"/>
  <c r="G42" i="10"/>
  <c r="J89" i="10"/>
  <c r="J76" i="10"/>
  <c r="J65" i="10"/>
  <c r="J51" i="10"/>
  <c r="I97" i="10"/>
  <c r="I88" i="10"/>
  <c r="I80" i="10"/>
  <c r="I72" i="10"/>
  <c r="I64" i="10"/>
  <c r="I56" i="10"/>
  <c r="I48" i="10"/>
  <c r="I40" i="10"/>
  <c r="H93" i="10"/>
  <c r="H85" i="10"/>
  <c r="H77" i="10"/>
  <c r="H69" i="10"/>
  <c r="H61" i="10"/>
  <c r="H53" i="10"/>
  <c r="H45" i="10"/>
  <c r="G93" i="5"/>
  <c r="G85" i="5"/>
  <c r="G77" i="5"/>
  <c r="G69" i="5"/>
  <c r="G61" i="5"/>
  <c r="G53" i="5"/>
  <c r="G45" i="5"/>
  <c r="I88" i="5"/>
  <c r="J92" i="5"/>
  <c r="J80" i="5"/>
  <c r="J69" i="5"/>
  <c r="J61" i="5"/>
  <c r="J49" i="5"/>
  <c r="I97" i="5"/>
  <c r="I81" i="5"/>
  <c r="I65" i="5"/>
  <c r="I49" i="5"/>
  <c r="I84" i="5"/>
  <c r="I66" i="5"/>
  <c r="H62" i="5"/>
  <c r="H81" i="5"/>
  <c r="H65" i="5"/>
  <c r="H49" i="5"/>
  <c r="H88" i="5"/>
  <c r="H56" i="5"/>
  <c r="G92" i="10"/>
  <c r="G81" i="10"/>
  <c r="G70" i="10"/>
  <c r="G60" i="10"/>
  <c r="G50" i="10"/>
  <c r="G41" i="10"/>
  <c r="J99" i="10"/>
  <c r="J88" i="10"/>
  <c r="J75" i="10"/>
  <c r="J63" i="10"/>
  <c r="J50" i="10"/>
  <c r="I96" i="10"/>
  <c r="I87" i="10"/>
  <c r="I79" i="10"/>
  <c r="I71" i="10"/>
  <c r="I63" i="10"/>
  <c r="I55" i="10"/>
  <c r="I47" i="10"/>
  <c r="I39" i="10"/>
  <c r="H92" i="10"/>
  <c r="H84" i="10"/>
  <c r="H76" i="10"/>
  <c r="H68" i="10"/>
  <c r="H60" i="10"/>
  <c r="H52" i="10"/>
  <c r="H44" i="10"/>
  <c r="G92" i="5"/>
  <c r="G84" i="5"/>
  <c r="G76" i="5"/>
  <c r="G68" i="5"/>
  <c r="G60" i="5"/>
  <c r="G52" i="5"/>
  <c r="G44" i="5"/>
  <c r="J99" i="5"/>
  <c r="J91" i="5"/>
  <c r="J78" i="5"/>
  <c r="J68" i="5"/>
  <c r="J58" i="5"/>
  <c r="J44" i="5"/>
  <c r="I95" i="5"/>
  <c r="I79" i="5"/>
  <c r="I63" i="5"/>
  <c r="G90" i="10"/>
  <c r="G79" i="10"/>
  <c r="G69" i="10"/>
  <c r="G58" i="10"/>
  <c r="G49" i="10"/>
  <c r="G40" i="10"/>
  <c r="J98" i="10"/>
  <c r="J87" i="10"/>
  <c r="J71" i="10"/>
  <c r="J62" i="10"/>
  <c r="J49" i="10"/>
  <c r="I95" i="10"/>
  <c r="I86" i="10"/>
  <c r="I78" i="10"/>
  <c r="I70" i="10"/>
  <c r="I62" i="10"/>
  <c r="I54" i="10"/>
  <c r="I46" i="10"/>
  <c r="H99" i="10"/>
  <c r="H91" i="10"/>
  <c r="H83" i="10"/>
  <c r="H75" i="10"/>
  <c r="H67" i="10"/>
  <c r="H59" i="10"/>
  <c r="H51" i="10"/>
  <c r="H43" i="10"/>
  <c r="G99" i="5"/>
  <c r="G91" i="5"/>
  <c r="G83" i="5"/>
  <c r="G75" i="5"/>
  <c r="G67" i="5"/>
  <c r="G59" i="5"/>
  <c r="G51" i="5"/>
  <c r="G43" i="5"/>
  <c r="J98" i="5"/>
  <c r="J89" i="5"/>
  <c r="J77" i="5"/>
  <c r="J67" i="5"/>
  <c r="J56" i="5"/>
  <c r="J41" i="5"/>
  <c r="I93" i="5"/>
  <c r="H99" i="5"/>
  <c r="I77" i="5"/>
  <c r="I61" i="5"/>
  <c r="I45" i="5"/>
  <c r="I80" i="5"/>
  <c r="I58" i="5"/>
  <c r="H86" i="5"/>
  <c r="H52" i="5"/>
  <c r="H98" i="5"/>
  <c r="H77" i="5"/>
  <c r="H61" i="5"/>
  <c r="H45" i="5"/>
  <c r="I64" i="5"/>
  <c r="H80" i="5"/>
  <c r="H46" i="5"/>
  <c r="H54" i="5"/>
  <c r="G89" i="10"/>
  <c r="G78" i="10"/>
  <c r="G68" i="10"/>
  <c r="G57" i="10"/>
  <c r="G48" i="10"/>
  <c r="G39" i="10"/>
  <c r="J97" i="10"/>
  <c r="J83" i="10"/>
  <c r="J70" i="10"/>
  <c r="J61" i="10"/>
  <c r="J42" i="10"/>
  <c r="I94" i="10"/>
  <c r="I85" i="10"/>
  <c r="I77" i="10"/>
  <c r="I69" i="10"/>
  <c r="I61" i="10"/>
  <c r="I53" i="10"/>
  <c r="I45" i="10"/>
  <c r="H98" i="10"/>
  <c r="H90" i="10"/>
  <c r="H82" i="10"/>
  <c r="H74" i="10"/>
  <c r="H66" i="10"/>
  <c r="H58" i="10"/>
  <c r="H50" i="10"/>
  <c r="H42" i="10"/>
  <c r="G98" i="5"/>
  <c r="G90" i="5"/>
  <c r="G82" i="5"/>
  <c r="G74" i="5"/>
  <c r="G66" i="5"/>
  <c r="G58" i="5"/>
  <c r="G50" i="5"/>
  <c r="G42" i="5"/>
  <c r="I98" i="5"/>
  <c r="J97" i="5"/>
  <c r="J88" i="5"/>
  <c r="J76" i="5"/>
  <c r="J66" i="5"/>
  <c r="J55" i="5"/>
  <c r="I91" i="5"/>
  <c r="H95" i="5"/>
  <c r="I75" i="5"/>
  <c r="I59" i="5"/>
  <c r="I43" i="5"/>
  <c r="I76" i="5"/>
  <c r="I56" i="5"/>
  <c r="H82" i="5"/>
  <c r="H48" i="5"/>
  <c r="H94" i="5"/>
  <c r="H75" i="5"/>
  <c r="H59" i="5"/>
  <c r="H43" i="5"/>
  <c r="I60" i="5"/>
  <c r="H76" i="5"/>
  <c r="H42" i="5"/>
  <c r="H40" i="5"/>
  <c r="G87" i="10"/>
  <c r="G77" i="10"/>
  <c r="G66" i="10"/>
  <c r="G56" i="10"/>
  <c r="G47" i="10"/>
  <c r="J94" i="10"/>
  <c r="J82" i="10"/>
  <c r="J69" i="10"/>
  <c r="J58" i="10"/>
  <c r="J41" i="10"/>
  <c r="I93" i="10"/>
  <c r="I84" i="10"/>
  <c r="I76" i="10"/>
  <c r="I68" i="10"/>
  <c r="I60" i="10"/>
  <c r="I52" i="10"/>
  <c r="I44" i="10"/>
  <c r="H97" i="10"/>
  <c r="H89" i="10"/>
  <c r="H81" i="10"/>
  <c r="H73" i="10"/>
  <c r="H65" i="10"/>
  <c r="H57" i="10"/>
  <c r="H49" i="10"/>
  <c r="H41" i="10"/>
  <c r="G97" i="5"/>
  <c r="G89" i="5"/>
  <c r="G81" i="5"/>
  <c r="G73" i="5"/>
  <c r="G65" i="5"/>
  <c r="G57" i="5"/>
  <c r="G49" i="5"/>
  <c r="G41" i="5"/>
  <c r="I96" i="5"/>
  <c r="J96" i="5"/>
  <c r="J87" i="5"/>
  <c r="J75" i="5"/>
  <c r="J65" i="5"/>
  <c r="J54" i="5"/>
  <c r="I89" i="5"/>
  <c r="H91" i="5"/>
  <c r="I73" i="5"/>
  <c r="I57" i="5"/>
  <c r="I41" i="5"/>
  <c r="H97" i="5"/>
  <c r="I74" i="5"/>
  <c r="I52" i="5"/>
  <c r="H78" i="5"/>
  <c r="H44" i="5"/>
  <c r="H90" i="5"/>
  <c r="H73" i="5"/>
  <c r="H57" i="5"/>
  <c r="H41" i="5"/>
  <c r="I54" i="5"/>
  <c r="H72" i="5"/>
  <c r="G86" i="10"/>
  <c r="G76" i="10"/>
  <c r="G65" i="10"/>
  <c r="G55" i="10"/>
  <c r="G46" i="10"/>
  <c r="J93" i="10"/>
  <c r="J80" i="10"/>
  <c r="J68" i="10"/>
  <c r="J56" i="10"/>
  <c r="I92" i="10"/>
  <c r="I83" i="10"/>
  <c r="I75" i="10"/>
  <c r="I67" i="10"/>
  <c r="I59" i="10"/>
  <c r="I51" i="10"/>
  <c r="I43" i="10"/>
  <c r="H96" i="10"/>
  <c r="H88" i="10"/>
  <c r="H80" i="10"/>
  <c r="H72" i="10"/>
  <c r="H64" i="10"/>
  <c r="H56" i="10"/>
  <c r="H48" i="10"/>
  <c r="H40" i="10"/>
  <c r="G96" i="5"/>
  <c r="G88" i="5"/>
  <c r="G80" i="5"/>
  <c r="G72" i="5"/>
  <c r="G64" i="5"/>
  <c r="G56" i="5"/>
  <c r="G48" i="5"/>
  <c r="G40" i="5"/>
  <c r="I94" i="5"/>
  <c r="J95" i="5"/>
  <c r="J86" i="5"/>
  <c r="J74" i="5"/>
  <c r="J64" i="5"/>
  <c r="J52" i="5"/>
  <c r="I87" i="5"/>
  <c r="I71" i="5"/>
  <c r="I55" i="5"/>
  <c r="I39" i="5"/>
  <c r="H93" i="5"/>
  <c r="I72" i="5"/>
  <c r="I48" i="5"/>
  <c r="H74" i="5"/>
  <c r="H87" i="5"/>
  <c r="H71" i="5"/>
  <c r="H55" i="5"/>
  <c r="H39" i="5"/>
  <c r="I50" i="5"/>
  <c r="H68" i="5"/>
  <c r="G97" i="10"/>
  <c r="G85" i="10"/>
  <c r="G74" i="10"/>
  <c r="G63" i="10"/>
  <c r="G54" i="10"/>
  <c r="G45" i="10"/>
  <c r="J92" i="10"/>
  <c r="J78" i="10"/>
  <c r="J67" i="10"/>
  <c r="J55" i="10"/>
  <c r="I90" i="10"/>
  <c r="I82" i="10"/>
  <c r="I74" i="10"/>
  <c r="I66" i="10"/>
  <c r="I58" i="10"/>
  <c r="I50" i="10"/>
  <c r="I42" i="10"/>
  <c r="H95" i="10"/>
  <c r="H87" i="10"/>
  <c r="H79" i="10"/>
  <c r="H71" i="10"/>
  <c r="H63" i="10"/>
  <c r="H55" i="10"/>
  <c r="H47" i="10"/>
  <c r="H39" i="10"/>
  <c r="G95" i="5"/>
  <c r="G87" i="5"/>
  <c r="G79" i="5"/>
  <c r="G71" i="5"/>
  <c r="G63" i="5"/>
  <c r="G55" i="5"/>
  <c r="G47" i="5"/>
  <c r="G39" i="5"/>
  <c r="I92" i="5"/>
  <c r="J94" i="5"/>
  <c r="J83" i="5"/>
  <c r="J71" i="5"/>
  <c r="J63" i="5"/>
  <c r="J51" i="5"/>
  <c r="I85" i="5"/>
  <c r="I69" i="5"/>
  <c r="I53" i="5"/>
  <c r="H89" i="5"/>
  <c r="I70" i="5"/>
  <c r="I44" i="5"/>
  <c r="H70" i="5"/>
  <c r="H85" i="5"/>
  <c r="H69" i="5"/>
  <c r="H53" i="5"/>
  <c r="I46" i="5"/>
  <c r="H64" i="5"/>
  <c r="E76" i="5"/>
  <c r="E88" i="5"/>
  <c r="F81" i="5"/>
  <c r="E62" i="5"/>
  <c r="E74" i="5"/>
  <c r="F54" i="5"/>
  <c r="E72" i="5"/>
  <c r="D94" i="5"/>
  <c r="D90" i="5"/>
  <c r="D53" i="5"/>
  <c r="D74" i="5"/>
  <c r="D92" i="5"/>
  <c r="D62" i="5"/>
  <c r="D89" i="5"/>
  <c r="D72" i="5"/>
  <c r="D55" i="5"/>
  <c r="D24" i="10"/>
  <c r="F40" i="10"/>
  <c r="D26" i="10"/>
  <c r="F42" i="10"/>
  <c r="D37" i="10"/>
  <c r="D59" i="10"/>
  <c r="F21" i="10"/>
  <c r="F43" i="10"/>
  <c r="F74" i="10"/>
  <c r="D58" i="10"/>
  <c r="F52" i="10"/>
  <c r="F65" i="10"/>
  <c r="F97" i="10"/>
  <c r="E48" i="10"/>
  <c r="D74" i="10"/>
  <c r="E85" i="10"/>
  <c r="E18" i="10"/>
  <c r="D99" i="10"/>
  <c r="E71" i="10"/>
  <c r="H96" i="5"/>
  <c r="I42" i="5"/>
  <c r="H67" i="5"/>
  <c r="H58" i="5"/>
  <c r="I86" i="5"/>
  <c r="I51" i="5"/>
  <c r="I99" i="5"/>
  <c r="J82" i="5"/>
  <c r="G54" i="5"/>
  <c r="I41" i="10"/>
  <c r="G94" i="10"/>
  <c r="E40" i="5"/>
  <c r="E65" i="5"/>
  <c r="F86" i="5"/>
  <c r="F73" i="5"/>
  <c r="E60" i="5"/>
  <c r="J73" i="10"/>
  <c r="D66" i="5"/>
  <c r="D46" i="5"/>
  <c r="D76" i="5"/>
  <c r="D73" i="5"/>
  <c r="D56" i="5"/>
  <c r="D98" i="5"/>
  <c r="D28" i="10"/>
  <c r="D30" i="10"/>
  <c r="D19" i="10"/>
  <c r="D39" i="10"/>
  <c r="D63" i="10"/>
  <c r="F25" i="10"/>
  <c r="F45" i="10"/>
  <c r="F78" i="10"/>
  <c r="D65" i="10"/>
  <c r="F56" i="10"/>
  <c r="F67" i="10"/>
  <c r="F99" i="10"/>
  <c r="E64" i="10"/>
  <c r="D76" i="10"/>
  <c r="E17" i="10"/>
  <c r="E89" i="10"/>
  <c r="E42" i="10"/>
  <c r="E95" i="10"/>
  <c r="I78" i="5"/>
  <c r="H79" i="5"/>
  <c r="H66" i="5"/>
  <c r="I67" i="5"/>
  <c r="J93" i="5"/>
  <c r="G62" i="5"/>
  <c r="H46" i="10"/>
  <c r="I49" i="10"/>
  <c r="G84" i="10"/>
  <c r="F42" i="5"/>
  <c r="F94" i="5"/>
  <c r="E66" i="5"/>
  <c r="F59" i="5"/>
  <c r="E78" i="5"/>
  <c r="E45" i="5"/>
  <c r="E52" i="5"/>
  <c r="E58" i="5"/>
  <c r="F98" i="5"/>
  <c r="F71" i="5"/>
  <c r="E93" i="5"/>
  <c r="E91" i="5"/>
  <c r="D80" i="5"/>
  <c r="D93" i="5"/>
  <c r="D78" i="5"/>
  <c r="D71" i="5"/>
  <c r="D60" i="5"/>
  <c r="D95" i="5"/>
  <c r="D57" i="5"/>
  <c r="D40" i="5"/>
  <c r="D69" i="5"/>
  <c r="D97" i="5"/>
  <c r="D32" i="10"/>
  <c r="F16" i="10"/>
  <c r="D34" i="10"/>
  <c r="D15" i="10"/>
  <c r="D21" i="10"/>
  <c r="D43" i="10"/>
  <c r="D67" i="10"/>
  <c r="F27" i="10"/>
  <c r="F49" i="10"/>
  <c r="D87" i="10"/>
  <c r="D69" i="10"/>
  <c r="F58" i="10"/>
  <c r="F69" i="10"/>
  <c r="E68" i="10"/>
  <c r="D78" i="10"/>
  <c r="E21" i="10"/>
  <c r="F86" i="10"/>
  <c r="E46" i="10"/>
  <c r="H83" i="5"/>
  <c r="H92" i="5"/>
  <c r="I83" i="5"/>
  <c r="I90" i="5"/>
  <c r="G70" i="5"/>
  <c r="H54" i="10"/>
  <c r="I57" i="10"/>
  <c r="J54" i="10"/>
  <c r="E91" i="10"/>
  <c r="E59" i="10"/>
  <c r="E27" i="10"/>
  <c r="D95" i="10"/>
  <c r="E70" i="10"/>
  <c r="E38" i="10"/>
  <c r="F84" i="10"/>
  <c r="E77" i="10"/>
  <c r="E45" i="10"/>
  <c r="D88" i="10"/>
  <c r="D72" i="10"/>
  <c r="E92" i="10"/>
  <c r="E60" i="10"/>
  <c r="E28" i="10"/>
  <c r="F95" i="10"/>
  <c r="F79" i="10"/>
  <c r="F63" i="10"/>
  <c r="F64" i="10"/>
  <c r="F46" i="10"/>
  <c r="D61" i="10"/>
  <c r="D44" i="10"/>
  <c r="F55" i="10"/>
  <c r="F39" i="10"/>
  <c r="F23" i="10"/>
  <c r="D71" i="10"/>
  <c r="D49" i="10"/>
  <c r="D33" i="10"/>
  <c r="D17" i="10"/>
  <c r="E87" i="10"/>
  <c r="E55" i="10"/>
  <c r="E23" i="10"/>
  <c r="E98" i="10"/>
  <c r="E66" i="10"/>
  <c r="E34" i="10"/>
  <c r="F98" i="10"/>
  <c r="F82" i="10"/>
  <c r="E73" i="10"/>
  <c r="E41" i="10"/>
  <c r="D86" i="10"/>
  <c r="D70" i="10"/>
  <c r="E88" i="10"/>
  <c r="E56" i="10"/>
  <c r="E24" i="10"/>
  <c r="F93" i="10"/>
  <c r="F77" i="10"/>
  <c r="F61" i="10"/>
  <c r="F60" i="10"/>
  <c r="F44" i="10"/>
  <c r="E83" i="10"/>
  <c r="E51" i="10"/>
  <c r="E19" i="10"/>
  <c r="E94" i="10"/>
  <c r="E62" i="10"/>
  <c r="E30" i="10"/>
  <c r="F96" i="10"/>
  <c r="F80" i="10"/>
  <c r="E69" i="10"/>
  <c r="E37" i="10"/>
  <c r="D84" i="10"/>
  <c r="D68" i="10"/>
  <c r="E84" i="10"/>
  <c r="E52" i="10"/>
  <c r="E20" i="10"/>
  <c r="F91" i="10"/>
  <c r="F75" i="10"/>
  <c r="E79" i="10"/>
  <c r="E47" i="10"/>
  <c r="E15" i="10"/>
  <c r="E90" i="10"/>
  <c r="E58" i="10"/>
  <c r="E26" i="10"/>
  <c r="F94" i="10"/>
  <c r="E97" i="10"/>
  <c r="E65" i="10"/>
  <c r="E33" i="10"/>
  <c r="D98" i="10"/>
  <c r="D82" i="10"/>
  <c r="D66" i="10"/>
  <c r="E75" i="10"/>
  <c r="E43" i="10"/>
  <c r="E86" i="10"/>
  <c r="E54" i="10"/>
  <c r="E22" i="10"/>
  <c r="F92" i="10"/>
  <c r="E93" i="10"/>
  <c r="E61" i="10"/>
  <c r="E29" i="10"/>
  <c r="D96" i="10"/>
  <c r="D80" i="10"/>
  <c r="D64" i="10"/>
  <c r="E76" i="10"/>
  <c r="E44" i="10"/>
  <c r="F87" i="10"/>
  <c r="F71" i="10"/>
  <c r="D83" i="10"/>
  <c r="F54" i="10"/>
  <c r="D77" i="10"/>
  <c r="D52" i="10"/>
  <c r="F70" i="10"/>
  <c r="F47" i="10"/>
  <c r="F31" i="10"/>
  <c r="D89" i="10"/>
  <c r="D57" i="10"/>
  <c r="D41" i="10"/>
  <c r="D25" i="10"/>
  <c r="F30" i="10"/>
  <c r="F80" i="5"/>
  <c r="F92" i="5"/>
  <c r="F39" i="5"/>
  <c r="E87" i="5"/>
  <c r="E48" i="5"/>
  <c r="E94" i="5"/>
  <c r="F99" i="5"/>
  <c r="E67" i="5"/>
  <c r="E64" i="5"/>
  <c r="D99" i="5"/>
  <c r="D39" i="5"/>
  <c r="D79" i="5"/>
  <c r="D36" i="10"/>
  <c r="F20" i="10"/>
  <c r="D38" i="10"/>
  <c r="F18" i="10"/>
  <c r="D23" i="10"/>
  <c r="D45" i="10"/>
  <c r="D75" i="10"/>
  <c r="F29" i="10"/>
  <c r="F51" i="10"/>
  <c r="D46" i="10"/>
  <c r="D73" i="10"/>
  <c r="F68" i="10"/>
  <c r="F73" i="10"/>
  <c r="E72" i="10"/>
  <c r="D90" i="10"/>
  <c r="E25" i="10"/>
  <c r="F88" i="10"/>
  <c r="E50" i="10"/>
  <c r="E31" i="10"/>
  <c r="J79" i="10"/>
  <c r="G78" i="5"/>
  <c r="H62" i="10"/>
  <c r="I65" i="10"/>
  <c r="J66" i="10"/>
  <c r="G44" i="10"/>
  <c r="F79" i="5"/>
  <c r="F40" i="5"/>
  <c r="F90" i="5"/>
  <c r="E84" i="5"/>
  <c r="E73" i="5"/>
  <c r="E53" i="5"/>
  <c r="E75" i="5"/>
  <c r="F45" i="5"/>
  <c r="F57" i="5"/>
  <c r="E86" i="5"/>
  <c r="E69" i="5"/>
  <c r="D64" i="5"/>
  <c r="D77" i="5"/>
  <c r="D84" i="5"/>
  <c r="D44" i="5"/>
  <c r="D41" i="5"/>
  <c r="D65" i="5"/>
  <c r="F82" i="5"/>
  <c r="E98" i="5"/>
  <c r="F63" i="5"/>
  <c r="E85" i="5"/>
  <c r="E61" i="5"/>
  <c r="F49" i="5"/>
  <c r="E83" i="5"/>
  <c r="F44" i="5"/>
  <c r="F68" i="5"/>
  <c r="E55" i="5"/>
  <c r="F48" i="5"/>
  <c r="F53" i="5"/>
  <c r="F58" i="5"/>
  <c r="F65" i="5"/>
  <c r="D48" i="5"/>
  <c r="D83" i="5"/>
  <c r="D61" i="5"/>
  <c r="D75" i="5"/>
  <c r="D68" i="5"/>
  <c r="D58" i="5"/>
  <c r="D63" i="5"/>
  <c r="D40" i="10"/>
  <c r="F24" i="10"/>
  <c r="D42" i="10"/>
  <c r="F22" i="10"/>
  <c r="D27" i="10"/>
  <c r="D47" i="10"/>
  <c r="D79" i="10"/>
  <c r="F33" i="10"/>
  <c r="F53" i="10"/>
  <c r="D48" i="10"/>
  <c r="D85" i="10"/>
  <c r="F72" i="10"/>
  <c r="F81" i="10"/>
  <c r="E16" i="10"/>
  <c r="E80" i="10"/>
  <c r="D92" i="10"/>
  <c r="E49" i="10"/>
  <c r="F90" i="10"/>
  <c r="E74" i="10"/>
  <c r="E35" i="10"/>
  <c r="I40" i="5"/>
  <c r="G86" i="5"/>
  <c r="H70" i="10"/>
  <c r="I73" i="10"/>
  <c r="J77" i="10"/>
  <c r="G53" i="10"/>
  <c r="F67" i="5"/>
  <c r="E50" i="5"/>
  <c r="E51" i="5"/>
  <c r="E54" i="5"/>
  <c r="F41" i="5"/>
  <c r="E68" i="5"/>
  <c r="F91" i="5"/>
  <c r="E57" i="5"/>
  <c r="E70" i="5"/>
  <c r="E77" i="5"/>
  <c r="F51" i="5"/>
  <c r="F76" i="5"/>
  <c r="F75" i="5"/>
  <c r="F97" i="5"/>
  <c r="F95" i="5"/>
  <c r="E97" i="5"/>
  <c r="F96" i="5"/>
  <c r="E49" i="5"/>
  <c r="E47" i="5"/>
  <c r="F74" i="5"/>
  <c r="E42" i="5"/>
  <c r="F61" i="5"/>
  <c r="F62" i="5"/>
  <c r="F78" i="5"/>
  <c r="D67" i="5"/>
  <c r="D45" i="5"/>
  <c r="D43" i="5"/>
  <c r="D52" i="5"/>
  <c r="D81" i="5"/>
  <c r="D50" i="5"/>
  <c r="D54" i="5"/>
  <c r="F15" i="10"/>
  <c r="F28" i="10"/>
  <c r="F26" i="10"/>
  <c r="D29" i="10"/>
  <c r="D51" i="10"/>
  <c r="D81" i="10"/>
  <c r="F35" i="10"/>
  <c r="F57" i="10"/>
  <c r="D50" i="10"/>
  <c r="D93" i="10"/>
  <c r="F76" i="10"/>
  <c r="F83" i="10"/>
  <c r="E32" i="10"/>
  <c r="E96" i="10"/>
  <c r="D94" i="10"/>
  <c r="E53" i="10"/>
  <c r="E78" i="10"/>
  <c r="E39" i="10"/>
  <c r="H50" i="5"/>
  <c r="H47" i="5"/>
  <c r="I62" i="5"/>
  <c r="J50" i="5"/>
  <c r="G94" i="5"/>
  <c r="H78" i="10"/>
  <c r="I81" i="10"/>
  <c r="J91" i="10"/>
  <c r="G62" i="10"/>
  <c r="F43" i="5"/>
  <c r="E82" i="5"/>
  <c r="F69" i="5"/>
  <c r="E56" i="5"/>
  <c r="F93" i="5"/>
  <c r="F56" i="5"/>
  <c r="E99" i="5"/>
  <c r="F77" i="5"/>
  <c r="E96" i="5"/>
  <c r="F50" i="5"/>
  <c r="E80" i="5"/>
  <c r="E71" i="5"/>
  <c r="E79" i="5"/>
  <c r="E43" i="5"/>
  <c r="E95" i="5"/>
  <c r="E92" i="5"/>
  <c r="F70" i="5"/>
  <c r="F87" i="5"/>
  <c r="F60" i="5"/>
  <c r="F46" i="5"/>
  <c r="E39" i="5"/>
  <c r="F64" i="5"/>
  <c r="F89" i="5"/>
  <c r="E89" i="5"/>
  <c r="D51" i="5"/>
  <c r="D70" i="5"/>
  <c r="D49" i="5"/>
  <c r="D82" i="5"/>
  <c r="D91" i="5"/>
  <c r="D42" i="5"/>
  <c r="D47" i="5"/>
  <c r="D16" i="10"/>
  <c r="F32" i="10"/>
  <c r="D18" i="10"/>
  <c r="F34" i="10"/>
  <c r="D31" i="10"/>
  <c r="D53" i="10"/>
  <c r="F17" i="10"/>
  <c r="F37" i="10"/>
  <c r="F62" i="10"/>
  <c r="D54" i="10"/>
  <c r="F48" i="10"/>
  <c r="D91" i="10"/>
  <c r="F85" i="10"/>
  <c r="E36" i="10"/>
  <c r="D60" i="10"/>
  <c r="E57" i="10"/>
  <c r="E82" i="10"/>
  <c r="E63" i="10"/>
  <c r="H60" i="5"/>
  <c r="H51" i="5"/>
  <c r="I68" i="5"/>
  <c r="J62" i="5"/>
  <c r="H86" i="10"/>
  <c r="I89" i="10"/>
  <c r="G73" i="10"/>
  <c r="J60" i="10"/>
  <c r="G95" i="10"/>
  <c r="J44" i="10"/>
  <c r="G64" i="10"/>
  <c r="G72" i="10"/>
  <c r="G80" i="10"/>
  <c r="G88" i="10"/>
  <c r="G96" i="10"/>
  <c r="J59" i="10"/>
  <c r="G98" i="10"/>
  <c r="I91" i="10"/>
  <c r="I99" i="10"/>
  <c r="J52" i="10"/>
  <c r="J64" i="10"/>
  <c r="J74" i="10"/>
  <c r="J86" i="10"/>
  <c r="J95" i="10"/>
  <c r="G19" i="10"/>
  <c r="G27" i="10"/>
  <c r="G35" i="10"/>
  <c r="G43" i="10"/>
  <c r="G51" i="10"/>
  <c r="G59" i="10"/>
  <c r="G67" i="10"/>
  <c r="G75" i="10"/>
  <c r="G83" i="10"/>
  <c r="G91" i="10"/>
  <c r="G99" i="10"/>
  <c r="J46" i="10"/>
  <c r="J45" i="5"/>
  <c r="J53" i="10"/>
  <c r="J53" i="5"/>
  <c r="J45" i="10"/>
  <c r="J46" i="5"/>
  <c r="J40" i="5"/>
  <c r="J40" i="10"/>
  <c r="J39" i="5"/>
  <c r="J39" i="10"/>
  <c r="J38" i="10"/>
  <c r="J38" i="5"/>
  <c r="J37" i="5"/>
  <c r="J37" i="10"/>
  <c r="J36" i="5"/>
  <c r="J36" i="10"/>
  <c r="J35" i="5"/>
  <c r="J35" i="10"/>
  <c r="J24" i="5"/>
  <c r="J24" i="10"/>
  <c r="J32" i="5"/>
  <c r="J23" i="5"/>
  <c r="J31" i="10"/>
  <c r="J31" i="5"/>
  <c r="J23" i="10"/>
  <c r="J30" i="10"/>
  <c r="J30" i="5"/>
  <c r="J29" i="5"/>
  <c r="J29" i="10"/>
  <c r="J9" i="15"/>
  <c r="J18" i="10"/>
  <c r="J18" i="5"/>
  <c r="J17" i="10"/>
  <c r="J25" i="10"/>
  <c r="J17" i="5"/>
  <c r="J25" i="5"/>
  <c r="J19" i="5"/>
  <c r="J28" i="5"/>
  <c r="J19" i="10"/>
  <c r="J28" i="10"/>
  <c r="J34" i="10"/>
  <c r="J96" i="10"/>
  <c r="J84" i="5"/>
  <c r="J84" i="10"/>
  <c r="J90" i="5"/>
  <c r="J85" i="10"/>
  <c r="J85" i="5"/>
  <c r="J90" i="10"/>
  <c r="J59" i="5"/>
  <c r="J5" i="13"/>
  <c r="C5" i="13" s="1"/>
  <c r="J43" i="10"/>
  <c r="J43" i="5"/>
  <c r="J12" i="18"/>
  <c r="J12" i="15"/>
  <c r="J12" i="14"/>
  <c r="J5" i="10"/>
  <c r="C5" i="10" s="1"/>
  <c r="J12" i="5"/>
  <c r="J12" i="17"/>
  <c r="J12" i="13"/>
  <c r="J12" i="16"/>
  <c r="J12" i="12"/>
  <c r="J12" i="10"/>
  <c r="J33" i="5"/>
  <c r="J33" i="10"/>
  <c r="J21" i="5"/>
  <c r="J27" i="5"/>
  <c r="J21" i="10"/>
  <c r="J27" i="10"/>
  <c r="J26" i="10"/>
  <c r="J20" i="5"/>
  <c r="J20" i="10"/>
  <c r="J42" i="5"/>
  <c r="J32" i="10"/>
  <c r="J26" i="5"/>
  <c r="J22" i="5"/>
  <c r="J34" i="5"/>
  <c r="J22" i="10"/>
  <c r="J60" i="5"/>
  <c r="J81" i="5"/>
  <c r="J81" i="10"/>
  <c r="J72" i="5"/>
  <c r="J72" i="10"/>
  <c r="J57" i="5"/>
  <c r="J48" i="10"/>
  <c r="J57" i="10"/>
  <c r="J48" i="5"/>
  <c r="J73" i="5"/>
  <c r="J79" i="5"/>
  <c r="C8" i="14" l="1"/>
  <c r="C9" i="14" s="1"/>
  <c r="C10" i="14" s="1"/>
  <c r="C11" i="14" s="1"/>
  <c r="C12" i="14" s="1"/>
  <c r="C13" i="14" s="1"/>
  <c r="C14" i="14" s="1"/>
  <c r="C7" i="12"/>
  <c r="C8" i="12" s="1"/>
  <c r="C9" i="12" s="1"/>
  <c r="C10" i="12" s="1"/>
  <c r="C11" i="12" s="1"/>
  <c r="C12" i="12" s="1"/>
  <c r="C13" i="12" s="1"/>
  <c r="C14" i="12" s="1"/>
  <c r="C6" i="5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J47" i="5"/>
  <c r="J47" i="10"/>
  <c r="C6" i="13"/>
  <c r="C7" i="13" s="1"/>
  <c r="C8" i="13" s="1"/>
  <c r="C9" i="13" s="1"/>
  <c r="C10" i="13" s="1"/>
  <c r="C11" i="13" s="1"/>
  <c r="C12" i="13" s="1"/>
  <c r="C13" i="13" s="1"/>
  <c r="C14" i="13" s="1"/>
  <c r="C12" i="18"/>
  <c r="C13" i="18" s="1"/>
  <c r="C14" i="18" s="1"/>
  <c r="C6" i="10"/>
  <c r="C7" i="10" s="1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C40" i="10" s="1"/>
  <c r="C41" i="10" s="1"/>
  <c r="C42" i="10" s="1"/>
  <c r="C43" i="10" s="1"/>
  <c r="C44" i="10" s="1"/>
  <c r="C45" i="10" s="1"/>
  <c r="C46" i="10" s="1"/>
  <c r="C11" i="17"/>
  <c r="C12" i="17" s="1"/>
  <c r="C13" i="17" s="1"/>
  <c r="C14" i="17" s="1"/>
  <c r="C9" i="15"/>
  <c r="C10" i="15" s="1"/>
  <c r="C11" i="15" s="1"/>
  <c r="C12" i="15" s="1"/>
  <c r="C13" i="15" s="1"/>
  <c r="C14" i="15" s="1"/>
  <c r="C10" i="16"/>
  <c r="C11" i="16" s="1"/>
  <c r="C12" i="16" s="1"/>
  <c r="C13" i="16" s="1"/>
  <c r="C14" i="16" s="1"/>
  <c r="C47" i="10" l="1"/>
  <c r="C48" i="10" s="1"/>
  <c r="C49" i="10" s="1"/>
  <c r="C50" i="10" s="1"/>
  <c r="C51" i="10" s="1"/>
  <c r="C52" i="10" s="1"/>
  <c r="C53" i="10" s="1"/>
  <c r="C54" i="10" s="1"/>
  <c r="C55" i="10" s="1"/>
  <c r="C56" i="10" s="1"/>
  <c r="C57" i="10" s="1"/>
  <c r="C58" i="10" s="1"/>
  <c r="C59" i="10" s="1"/>
  <c r="C60" i="10" s="1"/>
  <c r="C61" i="10" s="1"/>
  <c r="C62" i="10" s="1"/>
  <c r="C63" i="10" s="1"/>
  <c r="C64" i="10" s="1"/>
  <c r="C65" i="10" s="1"/>
  <c r="C66" i="10" s="1"/>
  <c r="C67" i="10" s="1"/>
  <c r="C68" i="10" s="1"/>
  <c r="C69" i="10" s="1"/>
  <c r="C70" i="10" s="1"/>
  <c r="C71" i="10" s="1"/>
  <c r="C72" i="10" s="1"/>
  <c r="C73" i="10" s="1"/>
  <c r="C74" i="10" s="1"/>
  <c r="C75" i="10" s="1"/>
  <c r="C76" i="10" s="1"/>
  <c r="C77" i="10" s="1"/>
  <c r="C78" i="10" s="1"/>
  <c r="C79" i="10" s="1"/>
  <c r="C80" i="10" s="1"/>
  <c r="C81" i="10" s="1"/>
  <c r="C82" i="10" s="1"/>
  <c r="C83" i="10" s="1"/>
  <c r="C84" i="10" s="1"/>
  <c r="C85" i="10" s="1"/>
  <c r="C86" i="10" s="1"/>
  <c r="C87" i="10" s="1"/>
  <c r="C88" i="10" s="1"/>
  <c r="C89" i="10" s="1"/>
  <c r="C90" i="10" s="1"/>
  <c r="C91" i="10" s="1"/>
  <c r="C92" i="10" s="1"/>
  <c r="C93" i="10" s="1"/>
  <c r="C94" i="10" s="1"/>
  <c r="C95" i="10" s="1"/>
  <c r="C96" i="10" s="1"/>
  <c r="C97" i="10" s="1"/>
  <c r="C98" i="10" s="1"/>
  <c r="C99" i="10" s="1"/>
  <c r="C47" i="5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95" i="5" s="1"/>
  <c r="C96" i="5" s="1"/>
  <c r="C97" i="5" s="1"/>
  <c r="C98" i="5" s="1"/>
  <c r="C99" i="5" s="1"/>
</calcChain>
</file>

<file path=xl/sharedStrings.xml><?xml version="1.0" encoding="utf-8"?>
<sst xmlns="http://schemas.openxmlformats.org/spreadsheetml/2006/main" count="507" uniqueCount="306">
  <si>
    <t>記録</t>
    <rPh sb="0" eb="2">
      <t>キロク</t>
    </rPh>
    <phoneticPr fontId="2"/>
  </si>
  <si>
    <t>申告タイム</t>
    <rPh sb="0" eb="2">
      <t>シンコク</t>
    </rPh>
    <phoneticPr fontId="2"/>
  </si>
  <si>
    <t>sign</t>
    <phoneticPr fontId="2"/>
  </si>
  <si>
    <t>sereal</t>
    <phoneticPr fontId="2"/>
  </si>
  <si>
    <t>min</t>
    <phoneticPr fontId="2"/>
  </si>
  <si>
    <t>sec</t>
    <phoneticPr fontId="2"/>
  </si>
  <si>
    <t>ＧＡＰ</t>
  </si>
  <si>
    <t>abs</t>
    <phoneticPr fontId="2"/>
  </si>
  <si>
    <t>sec</t>
    <phoneticPr fontId="2"/>
  </si>
  <si>
    <t>m's"</t>
    <phoneticPr fontId="2"/>
  </si>
  <si>
    <t>順位</t>
    <rPh sb="0" eb="2">
      <t>ジュンイ</t>
    </rPh>
    <phoneticPr fontId="2"/>
  </si>
  <si>
    <t>№</t>
    <phoneticPr fontId="2"/>
  </si>
  <si>
    <t>着順</t>
    <rPh sb="0" eb="2">
      <t>チャクジュン</t>
    </rPh>
    <phoneticPr fontId="2"/>
  </si>
  <si>
    <t>名前</t>
    <rPh sb="0" eb="2">
      <t>ナマエ</t>
    </rPh>
    <phoneticPr fontId="2"/>
  </si>
  <si>
    <t>名前</t>
    <rPh sb="0" eb="2">
      <t>ナマエ</t>
    </rPh>
    <phoneticPr fontId="2"/>
  </si>
  <si>
    <t>このファイルの使い方</t>
    <rPh sb="7" eb="8">
      <t>ツカ</t>
    </rPh>
    <rPh sb="9" eb="10">
      <t>カタ</t>
    </rPh>
    <phoneticPr fontId="9"/>
  </si>
  <si>
    <t>レース前</t>
    <rPh sb="3" eb="4">
      <t>マエ</t>
    </rPh>
    <phoneticPr fontId="9"/>
  </si>
  <si>
    <t>レース後</t>
    <rPh sb="3" eb="4">
      <t>ゴ</t>
    </rPh>
    <phoneticPr fontId="9"/>
  </si>
  <si>
    <t>タイム差が同じ場合は、グロスタイムの良い方（速い方）が上位になる（はず）</t>
    <rPh sb="3" eb="4">
      <t>サ</t>
    </rPh>
    <rPh sb="5" eb="6">
      <t>オナ</t>
    </rPh>
    <rPh sb="7" eb="9">
      <t>バアイ</t>
    </rPh>
    <rPh sb="18" eb="19">
      <t>ヨ</t>
    </rPh>
    <rPh sb="20" eb="21">
      <t>ホウ</t>
    </rPh>
    <rPh sb="22" eb="23">
      <t>ハヤ</t>
    </rPh>
    <rPh sb="24" eb="25">
      <t>ホウ</t>
    </rPh>
    <rPh sb="27" eb="29">
      <t>ジョウイ</t>
    </rPh>
    <phoneticPr fontId="9"/>
  </si>
  <si>
    <t>以上で「結果出力」シートに、タイム差の小さい順に結果が表示される</t>
    <rPh sb="0" eb="2">
      <t>イジョウ</t>
    </rPh>
    <rPh sb="4" eb="6">
      <t>ケッカ</t>
    </rPh>
    <rPh sb="6" eb="8">
      <t>シュツリョク</t>
    </rPh>
    <rPh sb="17" eb="18">
      <t>サ</t>
    </rPh>
    <rPh sb="19" eb="20">
      <t>チイ</t>
    </rPh>
    <rPh sb="22" eb="23">
      <t>ジュン</t>
    </rPh>
    <rPh sb="24" eb="26">
      <t>ケッカ</t>
    </rPh>
    <rPh sb="27" eb="29">
      <t>ヒョウジ</t>
    </rPh>
    <phoneticPr fontId="9"/>
  </si>
  <si>
    <t>タイム差</t>
    <phoneticPr fontId="2"/>
  </si>
  <si>
    <t>名前</t>
    <rPh sb="0" eb="2">
      <t>ナマエ</t>
    </rPh>
    <phoneticPr fontId="10"/>
  </si>
  <si>
    <t>種目</t>
    <rPh sb="0" eb="2">
      <t>シュモク</t>
    </rPh>
    <phoneticPr fontId="2"/>
  </si>
  <si>
    <t>種目</t>
    <rPh sb="0" eb="2">
      <t>シュモク</t>
    </rPh>
    <phoneticPr fontId="2"/>
  </si>
  <si>
    <t>種目（走行距離）が5k以外の人はオープン参加とし、総合順位は番外とする</t>
    <rPh sb="0" eb="2">
      <t>シュモク</t>
    </rPh>
    <rPh sb="3" eb="5">
      <t>ソウコウ</t>
    </rPh>
    <rPh sb="5" eb="7">
      <t>キョリ</t>
    </rPh>
    <rPh sb="11" eb="13">
      <t>イガイ</t>
    </rPh>
    <rPh sb="14" eb="15">
      <t>ヒト</t>
    </rPh>
    <rPh sb="20" eb="22">
      <t>サンカ</t>
    </rPh>
    <rPh sb="25" eb="27">
      <t>ソウゴウ</t>
    </rPh>
    <rPh sb="27" eb="29">
      <t>ジュンイ</t>
    </rPh>
    <rPh sb="30" eb="32">
      <t>バンガイ</t>
    </rPh>
    <phoneticPr fontId="9"/>
  </si>
  <si>
    <t>「入力（申告＆着順）」シートに、参加者の種目（キロ数）を入力　数字のみ　半角で</t>
    <rPh sb="1" eb="3">
      <t>ニュウリョク</t>
    </rPh>
    <rPh sb="4" eb="6">
      <t>シンコク</t>
    </rPh>
    <rPh sb="7" eb="9">
      <t>チャクジュン</t>
    </rPh>
    <rPh sb="16" eb="19">
      <t>サンカシャ</t>
    </rPh>
    <rPh sb="20" eb="22">
      <t>シュモク</t>
    </rPh>
    <rPh sb="25" eb="26">
      <t>スウ</t>
    </rPh>
    <rPh sb="28" eb="30">
      <t>ニュウリョク</t>
    </rPh>
    <rPh sb="31" eb="33">
      <t>スウジ</t>
    </rPh>
    <rPh sb="36" eb="38">
      <t>ハンカク</t>
    </rPh>
    <phoneticPr fontId="9"/>
  </si>
  <si>
    <t>「入力（申告＆着順）」シートに、参加者の申告タイムを入力　数字4桁　半角で</t>
    <rPh sb="1" eb="3">
      <t>ニュウリョク</t>
    </rPh>
    <rPh sb="4" eb="6">
      <t>シンコク</t>
    </rPh>
    <rPh sb="7" eb="9">
      <t>チャクジュン</t>
    </rPh>
    <rPh sb="16" eb="19">
      <t>サンカシャ</t>
    </rPh>
    <rPh sb="20" eb="22">
      <t>シンコク</t>
    </rPh>
    <rPh sb="26" eb="28">
      <t>ニュウリョク</t>
    </rPh>
    <rPh sb="29" eb="31">
      <t>スウジ</t>
    </rPh>
    <rPh sb="32" eb="33">
      <t>ケタ</t>
    </rPh>
    <rPh sb="34" eb="36">
      <t>ハンカク</t>
    </rPh>
    <phoneticPr fontId="9"/>
  </si>
  <si>
    <t>「入力（申告＆着順）」シートに、参加者の着順を入力　数字のみ　半角で</t>
    <rPh sb="1" eb="3">
      <t>ニュウリョク</t>
    </rPh>
    <rPh sb="4" eb="6">
      <t>シンコク</t>
    </rPh>
    <rPh sb="7" eb="9">
      <t>チャクジュン</t>
    </rPh>
    <rPh sb="16" eb="19">
      <t>サンカシャ</t>
    </rPh>
    <rPh sb="20" eb="22">
      <t>チャクジュン</t>
    </rPh>
    <rPh sb="23" eb="25">
      <t>ニュウリョク</t>
    </rPh>
    <rPh sb="26" eb="28">
      <t>スウジ</t>
    </rPh>
    <rPh sb="31" eb="33">
      <t>ハンカク</t>
    </rPh>
    <phoneticPr fontId="9"/>
  </si>
  <si>
    <t>rank
5kのみ</t>
    <phoneticPr fontId="2"/>
  </si>
  <si>
    <t>rank
全部</t>
    <rPh sb="5" eb="7">
      <t>ゼンブ</t>
    </rPh>
    <phoneticPr fontId="2"/>
  </si>
  <si>
    <t>順位
5kのみ</t>
    <rPh sb="0" eb="2">
      <t>ジュンイ</t>
    </rPh>
    <phoneticPr fontId="2"/>
  </si>
  <si>
    <t>順位
全体</t>
    <rPh sb="0" eb="2">
      <t>ジュンイ</t>
    </rPh>
    <rPh sb="3" eb="5">
      <t>ゼンタイ</t>
    </rPh>
    <phoneticPr fontId="2"/>
  </si>
  <si>
    <t>氏名</t>
    <rPh sb="0" eb="2">
      <t>シメイ</t>
    </rPh>
    <phoneticPr fontId="10"/>
  </si>
  <si>
    <t>5キロ未満希望の方は下に走る距離を記入してください。</t>
    <phoneticPr fontId="10"/>
  </si>
  <si>
    <t>5キロの方は記入不要です。</t>
    <phoneticPr fontId="10"/>
  </si>
  <si>
    <t>タイム</t>
  </si>
  <si>
    <t>申告</t>
    <rPh sb="0" eb="2">
      <t>シンコク</t>
    </rPh>
    <phoneticPr fontId="10"/>
  </si>
  <si>
    <t>走行</t>
    <rPh sb="0" eb="2">
      <t>ソウコウ</t>
    </rPh>
    <phoneticPr fontId="10"/>
  </si>
  <si>
    <t>距離</t>
    <rPh sb="0" eb="2">
      <t>キョリ</t>
    </rPh>
    <phoneticPr fontId="10"/>
  </si>
  <si>
    <t>今回、試みとして、5キロ未満での参加も可とします。</t>
    <phoneticPr fontId="10"/>
  </si>
  <si>
    <t>キロ　（1キロ刻み）</t>
    <rPh sb="7" eb="8">
      <t>キザ</t>
    </rPh>
    <phoneticPr fontId="10"/>
  </si>
  <si>
    <t>分　　　　　　　　　　秒</t>
    <rPh sb="0" eb="1">
      <t>フン</t>
    </rPh>
    <rPh sb="11" eb="12">
      <t>ビョウ</t>
    </rPh>
    <phoneticPr fontId="10"/>
  </si>
  <si>
    <r>
      <t>ただし</t>
    </r>
    <r>
      <rPr>
        <sz val="11"/>
        <color rgb="FFFF0000"/>
        <rFont val="ＭＳ Ｐゴシック"/>
        <family val="3"/>
        <charset val="128"/>
        <scheme val="minor"/>
      </rPr>
      <t>オープン参加扱い</t>
    </r>
    <r>
      <rPr>
        <sz val="11"/>
        <color rgb="FF0070C0"/>
        <rFont val="ＭＳ Ｐゴシック"/>
        <family val="3"/>
        <charset val="128"/>
        <scheme val="minor"/>
      </rPr>
      <t>となりますのでご了承ください。</t>
    </r>
    <rPh sb="9" eb="10">
      <t>アツカ</t>
    </rPh>
    <rPh sb="19" eb="21">
      <t>リョウショウ</t>
    </rPh>
    <phoneticPr fontId="10"/>
  </si>
  <si>
    <t>???</t>
    <phoneticPr fontId="10"/>
  </si>
  <si>
    <t>大矢　宏一</t>
  </si>
  <si>
    <t>宮田　拓衛</t>
  </si>
  <si>
    <t>小林　伸彦</t>
  </si>
  <si>
    <t>福西　貴子</t>
  </si>
  <si>
    <t>森　泰志</t>
  </si>
  <si>
    <t>八木　宏憲</t>
  </si>
  <si>
    <t>時差
（分）</t>
    <rPh sb="0" eb="2">
      <t>ジサ</t>
    </rPh>
    <rPh sb="4" eb="5">
      <t>フン</t>
    </rPh>
    <phoneticPr fontId="2"/>
  </si>
  <si>
    <t>最初にスタートする人は入力不要（時差ゼロ分）</t>
    <rPh sb="0" eb="2">
      <t>サイショ</t>
    </rPh>
    <rPh sb="9" eb="10">
      <t>ヒト</t>
    </rPh>
    <rPh sb="11" eb="13">
      <t>ニュウリョク</t>
    </rPh>
    <rPh sb="13" eb="15">
      <t>フヨウ</t>
    </rPh>
    <rPh sb="16" eb="18">
      <t>ジサ</t>
    </rPh>
    <rPh sb="20" eb="21">
      <t>フン</t>
    </rPh>
    <phoneticPr fontId="9"/>
  </si>
  <si>
    <t>遅れてスタートする人のみ、最初のスタートからの遅れ時間を分単位で入力</t>
    <rPh sb="0" eb="1">
      <t>オク</t>
    </rPh>
    <rPh sb="9" eb="10">
      <t>ヒト</t>
    </rPh>
    <rPh sb="13" eb="15">
      <t>サイショ</t>
    </rPh>
    <rPh sb="23" eb="24">
      <t>オク</t>
    </rPh>
    <rPh sb="25" eb="27">
      <t>ジカン</t>
    </rPh>
    <rPh sb="28" eb="29">
      <t>フン</t>
    </rPh>
    <rPh sb="29" eb="31">
      <t>タンイ</t>
    </rPh>
    <rPh sb="32" eb="34">
      <t>ニュウリョク</t>
    </rPh>
    <phoneticPr fontId="9"/>
  </si>
  <si>
    <t>時差スタートをする場合には、「入力（申告＆着順）」シートに、時差を分単位で入力　数字のみ　半角で</t>
    <rPh sb="0" eb="2">
      <t>ジサ</t>
    </rPh>
    <rPh sb="9" eb="11">
      <t>バアイ</t>
    </rPh>
    <phoneticPr fontId="9"/>
  </si>
  <si>
    <t>時差スタートをしない場合は入力不要（すべて空欄にしておけばOK）</t>
    <rPh sb="0" eb="2">
      <t>ジサ</t>
    </rPh>
    <rPh sb="10" eb="12">
      <t>バアイ</t>
    </rPh>
    <rPh sb="13" eb="15">
      <t>ニュウリョク</t>
    </rPh>
    <rPh sb="15" eb="17">
      <t>フヨウ</t>
    </rPh>
    <rPh sb="21" eb="23">
      <t>クウラン</t>
    </rPh>
    <phoneticPr fontId="9"/>
  </si>
  <si>
    <t>それ以外は入力できなくなっている（ロックがかかっている）</t>
    <rPh sb="2" eb="4">
      <t>イガイ</t>
    </rPh>
    <rPh sb="5" eb="7">
      <t>ニュウリョク</t>
    </rPh>
    <phoneticPr fontId="9"/>
  </si>
  <si>
    <t>黄色セル以外の修正、編集等が必要な場合は、「校閲」-「シート保護解除」で編集可能となる。←通常は必要ないはず</t>
    <rPh sb="0" eb="2">
      <t>キイロ</t>
    </rPh>
    <rPh sb="4" eb="6">
      <t>イガイ</t>
    </rPh>
    <rPh sb="7" eb="9">
      <t>シュウセイ</t>
    </rPh>
    <rPh sb="10" eb="12">
      <t>ヘンシュウ</t>
    </rPh>
    <rPh sb="12" eb="13">
      <t>トウ</t>
    </rPh>
    <rPh sb="14" eb="16">
      <t>ヒツヨウ</t>
    </rPh>
    <rPh sb="17" eb="19">
      <t>バアイ</t>
    </rPh>
    <rPh sb="22" eb="24">
      <t>コウエツ</t>
    </rPh>
    <rPh sb="30" eb="32">
      <t>ホゴ</t>
    </rPh>
    <rPh sb="32" eb="34">
      <t>カイジョ</t>
    </rPh>
    <rPh sb="36" eb="38">
      <t>ヘンシュウ</t>
    </rPh>
    <rPh sb="38" eb="40">
      <t>カノウ</t>
    </rPh>
    <rPh sb="45" eb="47">
      <t>ツウジョウ</t>
    </rPh>
    <rPh sb="48" eb="50">
      <t>ヒツヨウ</t>
    </rPh>
    <phoneticPr fontId="9"/>
  </si>
  <si>
    <t>板井　弘</t>
  </si>
  <si>
    <t>伊藤　悟</t>
  </si>
  <si>
    <t>須藤　朗</t>
  </si>
  <si>
    <t>油谷　芳信</t>
  </si>
  <si>
    <t>田力　祐志</t>
  </si>
  <si>
    <t>篠川　徹太郎</t>
  </si>
  <si>
    <t>角田　良子</t>
  </si>
  <si>
    <t>八木　謙一郎</t>
  </si>
  <si>
    <t>宮田　篤司</t>
  </si>
  <si>
    <t>修正記録</t>
    <rPh sb="0" eb="2">
      <t>シュウセイ</t>
    </rPh>
    <rPh sb="2" eb="4">
      <t>キロク</t>
    </rPh>
    <phoneticPr fontId="9"/>
  </si>
  <si>
    <t>--------------------------------------------------</t>
    <phoneticPr fontId="9"/>
  </si>
  <si>
    <t>スタート時差（例えば1分）が入力されていて、走らなかった人が、「タイム差1分」でランクされる不具合を修正。</t>
    <rPh sb="4" eb="6">
      <t>ジサ</t>
    </rPh>
    <rPh sb="7" eb="8">
      <t>タト</t>
    </rPh>
    <rPh sb="11" eb="12">
      <t>フン</t>
    </rPh>
    <rPh sb="14" eb="16">
      <t>ニュウリョク</t>
    </rPh>
    <rPh sb="22" eb="23">
      <t>ハシ</t>
    </rPh>
    <rPh sb="28" eb="29">
      <t>ヒト</t>
    </rPh>
    <rPh sb="35" eb="36">
      <t>サ</t>
    </rPh>
    <rPh sb="37" eb="38">
      <t>フン</t>
    </rPh>
    <rPh sb="46" eb="49">
      <t>フグアイ</t>
    </rPh>
    <rPh sb="50" eb="52">
      <t>シュウセイ</t>
    </rPh>
    <phoneticPr fontId="9"/>
  </si>
  <si>
    <t>=IF(RC14=0,9999,RC14-RC13)</t>
    <phoneticPr fontId="9"/>
  </si>
  <si>
    <t>=IF(RC14&lt;=0,9999,RC14-RC13)</t>
    <phoneticPr fontId="9"/>
  </si>
  <si>
    <t>修正前</t>
    <rPh sb="0" eb="2">
      <t>シュウセイ</t>
    </rPh>
    <rPh sb="2" eb="3">
      <t>マエ</t>
    </rPh>
    <phoneticPr fontId="9"/>
  </si>
  <si>
    <t>修正後</t>
    <rPh sb="0" eb="2">
      <t>シュウセイ</t>
    </rPh>
    <rPh sb="2" eb="3">
      <t>ゴ</t>
    </rPh>
    <phoneticPr fontId="9"/>
  </si>
  <si>
    <t>14列の値は「記録-スタート時差」なので、走っていない人（記録=0）は、時差なしならゼロ、時差ありならマイナス値になる。</t>
    <rPh sb="2" eb="3">
      <t>レツ</t>
    </rPh>
    <rPh sb="4" eb="5">
      <t>アタイ</t>
    </rPh>
    <rPh sb="7" eb="9">
      <t>キロク</t>
    </rPh>
    <rPh sb="14" eb="16">
      <t>ジサ</t>
    </rPh>
    <rPh sb="21" eb="22">
      <t>ハシ</t>
    </rPh>
    <rPh sb="27" eb="28">
      <t>ヒト</t>
    </rPh>
    <rPh sb="29" eb="31">
      <t>キロク</t>
    </rPh>
    <rPh sb="36" eb="38">
      <t>ジサ</t>
    </rPh>
    <rPh sb="45" eb="47">
      <t>ジサ</t>
    </rPh>
    <rPh sb="55" eb="56">
      <t>アタイ</t>
    </rPh>
    <phoneticPr fontId="9"/>
  </si>
  <si>
    <t>入力(申告＆着順)シートの15列で、14列の値が「ゼロかどうか」を見てを見て判断していたのを、「ゼロ以下かどうか」で判断するように修正。</t>
    <rPh sb="15" eb="16">
      <t>レツ</t>
    </rPh>
    <rPh sb="20" eb="21">
      <t>レツ</t>
    </rPh>
    <rPh sb="22" eb="23">
      <t>アタイ</t>
    </rPh>
    <rPh sb="36" eb="37">
      <t>ミ</t>
    </rPh>
    <rPh sb="38" eb="40">
      <t>ハンダン</t>
    </rPh>
    <rPh sb="50" eb="52">
      <t>イカ</t>
    </rPh>
    <rPh sb="58" eb="60">
      <t>ハンダン</t>
    </rPh>
    <rPh sb="65" eb="67">
      <t>シュウセイ</t>
    </rPh>
    <phoneticPr fontId="9"/>
  </si>
  <si>
    <t>竹川　潔</t>
  </si>
  <si>
    <t>渡辺　葉一</t>
  </si>
  <si>
    <t>上原　一公</t>
  </si>
  <si>
    <t>大矢　さおり</t>
  </si>
  <si>
    <t>芳賀　竹志</t>
  </si>
  <si>
    <t>丸尾　潤二</t>
  </si>
  <si>
    <t>薬師神　学</t>
  </si>
  <si>
    <t>和田　洋</t>
  </si>
  <si>
    <t>記録（秒）</t>
    <rPh sb="0" eb="2">
      <t>キロク</t>
    </rPh>
    <rPh sb="3" eb="4">
      <t>ビョウ</t>
    </rPh>
    <phoneticPr fontId="2"/>
  </si>
  <si>
    <t>・　ストップウォッチからPCにデータ取り込み。</t>
    <rPh sb="18" eb="19">
      <t>ト</t>
    </rPh>
    <rPh sb="20" eb="21">
      <t>コ</t>
    </rPh>
    <phoneticPr fontId="2"/>
  </si>
  <si>
    <t>・　記録ファイル「SSW・・・・.csv」をエクセルで開く。</t>
    <rPh sb="2" eb="4">
      <t>キロク</t>
    </rPh>
    <rPh sb="27" eb="28">
      <t>ヒラ</t>
    </rPh>
    <phoneticPr fontId="2"/>
  </si>
  <si>
    <t>・　開いたcsvファイルのC列（3列目）の9行目（「スプリット」のすぐ下）から一番下までのセルを選択して「コピー」（下図１）</t>
    <rPh sb="2" eb="3">
      <t>ヒラ</t>
    </rPh>
    <rPh sb="14" eb="15">
      <t>レツ</t>
    </rPh>
    <rPh sb="17" eb="19">
      <t>レツメ</t>
    </rPh>
    <rPh sb="22" eb="24">
      <t>ギョウメ</t>
    </rPh>
    <rPh sb="35" eb="36">
      <t>シタ</t>
    </rPh>
    <rPh sb="39" eb="42">
      <t>イチバンシタ</t>
    </rPh>
    <rPh sb="48" eb="50">
      <t>センタク</t>
    </rPh>
    <rPh sb="58" eb="60">
      <t>カズ</t>
    </rPh>
    <phoneticPr fontId="2"/>
  </si>
  <si>
    <t>図１</t>
    <rPh sb="0" eb="1">
      <t>ズ</t>
    </rPh>
    <phoneticPr fontId="2"/>
  </si>
  <si>
    <t>図２</t>
    <rPh sb="0" eb="1">
      <t>ズ</t>
    </rPh>
    <phoneticPr fontId="2"/>
  </si>
  <si>
    <t>・　集計ファイル（このファイル）の「入力(タイム)」シートのC列（3列目）の5行目（「記録」のすぐ下）のセルを選択して「値貼り付け」（下図２）</t>
    <rPh sb="2" eb="4">
      <t>シュウケイ</t>
    </rPh>
    <rPh sb="31" eb="32">
      <t>レツ</t>
    </rPh>
    <rPh sb="34" eb="36">
      <t>レツメ</t>
    </rPh>
    <rPh sb="39" eb="41">
      <t>ギョウメ</t>
    </rPh>
    <rPh sb="43" eb="45">
      <t>キロク</t>
    </rPh>
    <rPh sb="49" eb="50">
      <t>シタ</t>
    </rPh>
    <rPh sb="55" eb="57">
      <t>センタク</t>
    </rPh>
    <rPh sb="60" eb="61">
      <t>アタイ</t>
    </rPh>
    <rPh sb="61" eb="62">
      <t>ハ</t>
    </rPh>
    <rPh sb="63" eb="64">
      <t>ツ</t>
    </rPh>
    <rPh sb="67" eb="69">
      <t>カズ</t>
    </rPh>
    <phoneticPr fontId="2"/>
  </si>
  <si>
    <t>SWからのデータ貼り付け対応に変更</t>
    <rPh sb="8" eb="9">
      <t>ハ</t>
    </rPh>
    <rPh sb="10" eb="11">
      <t>ツ</t>
    </rPh>
    <rPh sb="12" eb="14">
      <t>タイオウ</t>
    </rPh>
    <rPh sb="15" eb="17">
      <t>ヘンコウ</t>
    </rPh>
    <phoneticPr fontId="9"/>
  </si>
  <si>
    <t>やっつけで直したので、不要な計算が残ったまま</t>
    <rPh sb="5" eb="6">
      <t>ナオ</t>
    </rPh>
    <rPh sb="11" eb="13">
      <t>フヨウ</t>
    </rPh>
    <rPh sb="14" eb="16">
      <t>ケイサン</t>
    </rPh>
    <rPh sb="17" eb="18">
      <t>ノコ</t>
    </rPh>
    <phoneticPr fontId="9"/>
  </si>
  <si>
    <t>タイム差は0.1秒まで評価している（はず）</t>
    <rPh sb="3" eb="4">
      <t>サ</t>
    </rPh>
    <rPh sb="8" eb="9">
      <t>ビョウ</t>
    </rPh>
    <rPh sb="11" eb="13">
      <t>ヒョウカ</t>
    </rPh>
    <phoneticPr fontId="9"/>
  </si>
  <si>
    <t>同着判定</t>
    <rPh sb="0" eb="2">
      <t>ドウチャク</t>
    </rPh>
    <rPh sb="2" eb="4">
      <t>ハンテイ</t>
    </rPh>
    <phoneticPr fontId="2"/>
  </si>
  <si>
    <t>「結果出力」シートに結果が表示される。</t>
    <rPh sb="1" eb="3">
      <t>ケッカ</t>
    </rPh>
    <rPh sb="3" eb="5">
      <t>シュツリョク</t>
    </rPh>
    <rPh sb="10" eb="12">
      <t>ケッカ</t>
    </rPh>
    <rPh sb="13" eb="15">
      <t>ヒョウジ</t>
    </rPh>
    <phoneticPr fontId="2"/>
  </si>
  <si>
    <t>黄色見出しシートの黄色のセルのみ入力</t>
    <rPh sb="0" eb="2">
      <t>キイロ</t>
    </rPh>
    <rPh sb="2" eb="4">
      <t>ミダ</t>
    </rPh>
    <rPh sb="9" eb="11">
      <t>キイロ</t>
    </rPh>
    <rPh sb="16" eb="18">
      <t>ニュウリョク</t>
    </rPh>
    <phoneticPr fontId="9"/>
  </si>
  <si>
    <t>岩本　正史</t>
  </si>
  <si>
    <t>田原　治子</t>
  </si>
  <si>
    <t>佐藤　英樹</t>
  </si>
  <si>
    <t>佐藤　修</t>
  </si>
  <si>
    <t>佐藤　裕和</t>
  </si>
  <si>
    <t>関根　由花</t>
  </si>
  <si>
    <t>渡辺　恭子</t>
  </si>
  <si>
    <t>1秒以下の桁が0.95以上の場合に四捨五入で0.10と表示されるバグの修正</t>
    <rPh sb="1" eb="4">
      <t>ビョウイカ</t>
    </rPh>
    <rPh sb="5" eb="6">
      <t>ケタ</t>
    </rPh>
    <rPh sb="11" eb="13">
      <t>イジョウ</t>
    </rPh>
    <rPh sb="14" eb="16">
      <t>バアイ</t>
    </rPh>
    <rPh sb="17" eb="21">
      <t>シシャゴニュウ</t>
    </rPh>
    <rPh sb="27" eb="29">
      <t>ヒョウジ</t>
    </rPh>
    <rPh sb="35" eb="37">
      <t>シュウセイ</t>
    </rPh>
    <phoneticPr fontId="9"/>
  </si>
  <si>
    <t>「入力（申告＆着順）」シートの26列と28列の式を修正</t>
    <rPh sb="17" eb="18">
      <t>レツ</t>
    </rPh>
    <rPh sb="21" eb="22">
      <t>レツ</t>
    </rPh>
    <rPh sb="23" eb="24">
      <t>シキ</t>
    </rPh>
    <rPh sb="25" eb="27">
      <t>シュウセイ</t>
    </rPh>
    <phoneticPr fontId="9"/>
  </si>
  <si>
    <t>1秒以下を計算している部分を以下のように修正</t>
    <rPh sb="1" eb="4">
      <t>ビョウイカ</t>
    </rPh>
    <rPh sb="5" eb="7">
      <t>ケイサン</t>
    </rPh>
    <rPh sb="11" eb="13">
      <t>ブブン</t>
    </rPh>
    <rPh sb="14" eb="16">
      <t>イカ</t>
    </rPh>
    <rPh sb="20" eb="22">
      <t>シュウセイ</t>
    </rPh>
    <phoneticPr fontId="9"/>
  </si>
  <si>
    <t>修正前：TEXT((RC16-TRUNC(RC16))*10,"0")</t>
    <rPh sb="0" eb="2">
      <t>シュウセイ</t>
    </rPh>
    <rPh sb="2" eb="3">
      <t>マエ</t>
    </rPh>
    <phoneticPr fontId="9"/>
  </si>
  <si>
    <r>
      <t>修正後：TEXT((RC16-TRUNC(RC16))*10</t>
    </r>
    <r>
      <rPr>
        <sz val="11"/>
        <color rgb="FFFF0000"/>
        <rFont val="ＭＳ Ｐゴシック"/>
        <family val="3"/>
        <charset val="128"/>
        <scheme val="minor"/>
      </rPr>
      <t>0</t>
    </r>
    <r>
      <rPr>
        <sz val="11"/>
        <color theme="1"/>
        <rFont val="ＭＳ Ｐゴシック"/>
        <family val="3"/>
        <charset val="128"/>
        <scheme val="minor"/>
      </rPr>
      <t>,"0</t>
    </r>
    <r>
      <rPr>
        <sz val="11"/>
        <color rgb="FFFF0000"/>
        <rFont val="ＭＳ Ｐゴシック"/>
        <family val="3"/>
        <charset val="128"/>
        <scheme val="minor"/>
      </rPr>
      <t>0</t>
    </r>
    <r>
      <rPr>
        <sz val="11"/>
        <color theme="1"/>
        <rFont val="ＭＳ Ｐゴシック"/>
        <family val="3"/>
        <charset val="128"/>
        <scheme val="minor"/>
      </rPr>
      <t>")</t>
    </r>
    <rPh sb="0" eb="2">
      <t>シュウセイ</t>
    </rPh>
    <rPh sb="2" eb="3">
      <t>ゴ</t>
    </rPh>
    <phoneticPr fontId="9"/>
  </si>
  <si>
    <t>秋元　俊二</t>
    <rPh sb="0" eb="2">
      <t>アキモト</t>
    </rPh>
    <rPh sb="3" eb="5">
      <t>シュンジ</t>
    </rPh>
    <phoneticPr fontId="2"/>
  </si>
  <si>
    <t>浅井　朱美</t>
    <rPh sb="0" eb="2">
      <t>アサイ</t>
    </rPh>
    <rPh sb="3" eb="5">
      <t>アケミ</t>
    </rPh>
    <phoneticPr fontId="2"/>
  </si>
  <si>
    <t>阿部　哲</t>
    <rPh sb="0" eb="2">
      <t>アベ</t>
    </rPh>
    <rPh sb="3" eb="4">
      <t>サトシ</t>
    </rPh>
    <phoneticPr fontId="2"/>
  </si>
  <si>
    <t>石川　清人</t>
    <rPh sb="0" eb="2">
      <t>イシカワ</t>
    </rPh>
    <rPh sb="3" eb="5">
      <t>キヨト</t>
    </rPh>
    <phoneticPr fontId="2"/>
  </si>
  <si>
    <t>伊藤　慈</t>
  </si>
  <si>
    <t>岩井　信路</t>
    <rPh sb="0" eb="2">
      <t>イワイ</t>
    </rPh>
    <rPh sb="3" eb="4">
      <t>シン</t>
    </rPh>
    <rPh sb="4" eb="5">
      <t>ロ</t>
    </rPh>
    <phoneticPr fontId="2"/>
  </si>
  <si>
    <t>岩澤　晶子</t>
    <rPh sb="0" eb="2">
      <t>イワサワ</t>
    </rPh>
    <rPh sb="3" eb="5">
      <t>アキコ</t>
    </rPh>
    <phoneticPr fontId="2"/>
  </si>
  <si>
    <t>岩渕　勉</t>
    <rPh sb="0" eb="2">
      <t>イワブチ</t>
    </rPh>
    <rPh sb="3" eb="4">
      <t>ツトム</t>
    </rPh>
    <phoneticPr fontId="2"/>
  </si>
  <si>
    <t>上田　誠</t>
    <rPh sb="0" eb="2">
      <t>ウエダ</t>
    </rPh>
    <rPh sb="3" eb="4">
      <t>マコト</t>
    </rPh>
    <phoneticPr fontId="2"/>
  </si>
  <si>
    <t>内野　英夫</t>
    <rPh sb="0" eb="2">
      <t>ナイヤ</t>
    </rPh>
    <rPh sb="3" eb="5">
      <t>ヒデオ</t>
    </rPh>
    <phoneticPr fontId="2"/>
  </si>
  <si>
    <t>内野　光子</t>
    <rPh sb="0" eb="2">
      <t>ナイヤ</t>
    </rPh>
    <rPh sb="3" eb="5">
      <t>ミツコ</t>
    </rPh>
    <phoneticPr fontId="2"/>
  </si>
  <si>
    <t>円実　章義</t>
    <rPh sb="0" eb="2">
      <t>エンジツ</t>
    </rPh>
    <rPh sb="3" eb="5">
      <t>アキヨシ</t>
    </rPh>
    <phoneticPr fontId="2"/>
  </si>
  <si>
    <t>大澤　扶美子</t>
    <rPh sb="0" eb="2">
      <t>オオサワ</t>
    </rPh>
    <rPh sb="3" eb="6">
      <t>フミコ</t>
    </rPh>
    <phoneticPr fontId="2"/>
  </si>
  <si>
    <t>王尾　高明</t>
    <rPh sb="0" eb="1">
      <t>オウ</t>
    </rPh>
    <rPh sb="1" eb="2">
      <t>ビ</t>
    </rPh>
    <rPh sb="3" eb="5">
      <t>タカアキ</t>
    </rPh>
    <phoneticPr fontId="2"/>
  </si>
  <si>
    <t>奥泉　久雄</t>
    <rPh sb="0" eb="2">
      <t>オクイズミ</t>
    </rPh>
    <rPh sb="3" eb="5">
      <t>ヒサオ</t>
    </rPh>
    <phoneticPr fontId="2"/>
  </si>
  <si>
    <t>奥泉　健太郎</t>
    <rPh sb="0" eb="2">
      <t>オクイズミ</t>
    </rPh>
    <rPh sb="3" eb="6">
      <t>ケンタロウ</t>
    </rPh>
    <phoneticPr fontId="2"/>
  </si>
  <si>
    <t>金井　徳幸</t>
    <rPh sb="0" eb="2">
      <t>カナイ</t>
    </rPh>
    <rPh sb="3" eb="4">
      <t>トク</t>
    </rPh>
    <rPh sb="4" eb="5">
      <t>ユキ</t>
    </rPh>
    <phoneticPr fontId="2"/>
  </si>
  <si>
    <t>木崎　真</t>
    <rPh sb="0" eb="2">
      <t>キザキ</t>
    </rPh>
    <rPh sb="3" eb="4">
      <t>マコト</t>
    </rPh>
    <phoneticPr fontId="2"/>
  </si>
  <si>
    <t>黒沼　浩二</t>
    <rPh sb="0" eb="2">
      <t>クロヌマ</t>
    </rPh>
    <rPh sb="3" eb="5">
      <t>コウジ</t>
    </rPh>
    <phoneticPr fontId="2"/>
  </si>
  <si>
    <t>香田　克明</t>
    <rPh sb="0" eb="2">
      <t>コウダ</t>
    </rPh>
    <rPh sb="3" eb="5">
      <t>カツアキ</t>
    </rPh>
    <phoneticPr fontId="2"/>
  </si>
  <si>
    <t>小島　政夫</t>
    <rPh sb="0" eb="2">
      <t>コジマ</t>
    </rPh>
    <rPh sb="3" eb="5">
      <t>マサオ</t>
    </rPh>
    <phoneticPr fontId="2"/>
  </si>
  <si>
    <t>小島　直彦</t>
    <rPh sb="0" eb="2">
      <t>コジマ</t>
    </rPh>
    <rPh sb="3" eb="5">
      <t>ナオヒコ</t>
    </rPh>
    <phoneticPr fontId="2"/>
  </si>
  <si>
    <t>小山　祐子</t>
    <rPh sb="0" eb="2">
      <t>コヤマ</t>
    </rPh>
    <rPh sb="3" eb="5">
      <t>ユウコ</t>
    </rPh>
    <phoneticPr fontId="2"/>
  </si>
  <si>
    <t>佐藤　万寿生</t>
    <rPh sb="0" eb="2">
      <t>サトウ</t>
    </rPh>
    <rPh sb="3" eb="4">
      <t>マン</t>
    </rPh>
    <rPh sb="4" eb="5">
      <t>ジュ</t>
    </rPh>
    <rPh sb="5" eb="6">
      <t>イ</t>
    </rPh>
    <phoneticPr fontId="2"/>
  </si>
  <si>
    <t>佐藤　達則</t>
    <rPh sb="0" eb="2">
      <t>サトウ</t>
    </rPh>
    <rPh sb="3" eb="5">
      <t>タツノリ</t>
    </rPh>
    <phoneticPr fontId="2"/>
  </si>
  <si>
    <t>城水　千明</t>
  </si>
  <si>
    <t>杉山　裕史</t>
    <rPh sb="0" eb="2">
      <t>スギヤマ</t>
    </rPh>
    <rPh sb="3" eb="5">
      <t>ユウジ</t>
    </rPh>
    <phoneticPr fontId="2"/>
  </si>
  <si>
    <t>須田　康則</t>
    <rPh sb="0" eb="2">
      <t>スダ</t>
    </rPh>
    <rPh sb="3" eb="5">
      <t>ヤスノリ</t>
    </rPh>
    <phoneticPr fontId="2"/>
  </si>
  <si>
    <t>須田　亜木</t>
    <rPh sb="0" eb="2">
      <t>スダ</t>
    </rPh>
    <rPh sb="3" eb="4">
      <t>ア</t>
    </rPh>
    <rPh sb="4" eb="5">
      <t>キ</t>
    </rPh>
    <phoneticPr fontId="2"/>
  </si>
  <si>
    <t>関根　暴二郎</t>
    <rPh sb="0" eb="2">
      <t>セキネ</t>
    </rPh>
    <rPh sb="3" eb="4">
      <t>ボウ</t>
    </rPh>
    <rPh sb="4" eb="6">
      <t>ジロウ</t>
    </rPh>
    <phoneticPr fontId="2"/>
  </si>
  <si>
    <t>関山　麗子</t>
    <rPh sb="0" eb="2">
      <t>セキヤマ</t>
    </rPh>
    <rPh sb="3" eb="5">
      <t>レイコ</t>
    </rPh>
    <phoneticPr fontId="2"/>
  </si>
  <si>
    <t>瀬戸口　宏行</t>
  </si>
  <si>
    <t>高島　繁男</t>
    <rPh sb="0" eb="2">
      <t>タカシマ</t>
    </rPh>
    <rPh sb="3" eb="5">
      <t>シゲオ</t>
    </rPh>
    <phoneticPr fontId="2"/>
  </si>
  <si>
    <t>高橋　正忠</t>
    <rPh sb="0" eb="2">
      <t>タカハシ</t>
    </rPh>
    <rPh sb="3" eb="5">
      <t>マサタダ</t>
    </rPh>
    <phoneticPr fontId="2"/>
  </si>
  <si>
    <t>田原　透</t>
  </si>
  <si>
    <t>樽谷　剛</t>
    <rPh sb="0" eb="2">
      <t>タルタニ</t>
    </rPh>
    <rPh sb="3" eb="4">
      <t>ツヨシ</t>
    </rPh>
    <phoneticPr fontId="2"/>
  </si>
  <si>
    <t>戸原　宏</t>
    <rPh sb="0" eb="1">
      <t>ト</t>
    </rPh>
    <rPh sb="1" eb="2">
      <t>ハラ</t>
    </rPh>
    <rPh sb="3" eb="4">
      <t>ヒロシ</t>
    </rPh>
    <phoneticPr fontId="2"/>
  </si>
  <si>
    <t>永井　雅洋</t>
    <rPh sb="0" eb="2">
      <t>ナガイ</t>
    </rPh>
    <rPh sb="3" eb="4">
      <t>マサ</t>
    </rPh>
    <rPh sb="4" eb="5">
      <t>ヨウ</t>
    </rPh>
    <phoneticPr fontId="2"/>
  </si>
  <si>
    <t>中島　沙織</t>
    <rPh sb="0" eb="2">
      <t>ナカジマ</t>
    </rPh>
    <rPh sb="3" eb="5">
      <t>サオリ</t>
    </rPh>
    <phoneticPr fontId="2"/>
  </si>
  <si>
    <t>夏目　義弘</t>
    <rPh sb="0" eb="2">
      <t>ナツメ</t>
    </rPh>
    <rPh sb="3" eb="5">
      <t>ヨシヒロ</t>
    </rPh>
    <phoneticPr fontId="2"/>
  </si>
  <si>
    <t>新見　賢治</t>
    <rPh sb="0" eb="2">
      <t>ニイミ</t>
    </rPh>
    <rPh sb="3" eb="5">
      <t>ケンジ</t>
    </rPh>
    <phoneticPr fontId="2"/>
  </si>
  <si>
    <t>西阪　雅司</t>
    <rPh sb="0" eb="1">
      <t>ニシザカ</t>
    </rPh>
    <rPh sb="1" eb="2">
      <t>サカ</t>
    </rPh>
    <rPh sb="3" eb="5">
      <t>マサシ</t>
    </rPh>
    <phoneticPr fontId="2"/>
  </si>
  <si>
    <t>西澤　泉</t>
    <rPh sb="0" eb="2">
      <t>ニシザワ</t>
    </rPh>
    <rPh sb="3" eb="4">
      <t>イズミ</t>
    </rPh>
    <phoneticPr fontId="2"/>
  </si>
  <si>
    <t>芳賀　裕一</t>
    <rPh sb="0" eb="2">
      <t>ハガ</t>
    </rPh>
    <rPh sb="3" eb="5">
      <t>ユウイチ</t>
    </rPh>
    <phoneticPr fontId="2"/>
  </si>
  <si>
    <t>畠中　正司</t>
    <rPh sb="0" eb="2">
      <t>ハタナカ</t>
    </rPh>
    <rPh sb="3" eb="5">
      <t>マサシ</t>
    </rPh>
    <phoneticPr fontId="2"/>
  </si>
  <si>
    <t>林　平二郎</t>
    <rPh sb="0" eb="1">
      <t>ハヤシ</t>
    </rPh>
    <rPh sb="2" eb="5">
      <t>ヘイジロウ</t>
    </rPh>
    <phoneticPr fontId="2"/>
  </si>
  <si>
    <t>日比野　淳一</t>
  </si>
  <si>
    <t>平井　隆之</t>
  </si>
  <si>
    <t>福田　利克</t>
    <rPh sb="0" eb="2">
      <t>フクダ</t>
    </rPh>
    <rPh sb="3" eb="5">
      <t>トシカツ</t>
    </rPh>
    <phoneticPr fontId="2"/>
  </si>
  <si>
    <t>舟橋　潤</t>
    <rPh sb="0" eb="2">
      <t>フナハシ</t>
    </rPh>
    <rPh sb="3" eb="4">
      <t>ジュン</t>
    </rPh>
    <phoneticPr fontId="2"/>
  </si>
  <si>
    <t>古谷　豊</t>
    <rPh sb="0" eb="4">
      <t>　フルタニ　ユタカ</t>
    </rPh>
    <phoneticPr fontId="2"/>
  </si>
  <si>
    <t>本郷　康嗣</t>
    <rPh sb="0" eb="2">
      <t>ホンゴウ</t>
    </rPh>
    <rPh sb="3" eb="4">
      <t>ヤス</t>
    </rPh>
    <rPh sb="4" eb="5">
      <t>シ</t>
    </rPh>
    <phoneticPr fontId="2"/>
  </si>
  <si>
    <t>巻田　淳子</t>
    <rPh sb="0" eb="2">
      <t>マキタ</t>
    </rPh>
    <rPh sb="3" eb="5">
      <t>アツコ</t>
    </rPh>
    <phoneticPr fontId="2"/>
  </si>
  <si>
    <t>松家　光芳</t>
    <rPh sb="0" eb="1">
      <t>マツ</t>
    </rPh>
    <rPh sb="1" eb="2">
      <t>イエ</t>
    </rPh>
    <rPh sb="3" eb="5">
      <t>ミツヨシ</t>
    </rPh>
    <phoneticPr fontId="2"/>
  </si>
  <si>
    <t>松本　光子</t>
    <rPh sb="0" eb="2">
      <t>マツモト</t>
    </rPh>
    <rPh sb="3" eb="5">
      <t>ミツコ</t>
    </rPh>
    <phoneticPr fontId="2"/>
  </si>
  <si>
    <t>松本　清彦</t>
    <rPh sb="0" eb="2">
      <t>マツモト</t>
    </rPh>
    <rPh sb="3" eb="5">
      <t>キヨヒコ</t>
    </rPh>
    <phoneticPr fontId="2"/>
  </si>
  <si>
    <t>松本　由利</t>
    <rPh sb="0" eb="2">
      <t>マツモト</t>
    </rPh>
    <rPh sb="3" eb="5">
      <t>ユリ</t>
    </rPh>
    <phoneticPr fontId="2"/>
  </si>
  <si>
    <t>三村　享</t>
    <rPh sb="3" eb="4">
      <t>トオル</t>
    </rPh>
    <phoneticPr fontId="2"/>
  </si>
  <si>
    <t>宮島　大河</t>
  </si>
  <si>
    <t>桃井　光一</t>
    <rPh sb="0" eb="2">
      <t>モモイ</t>
    </rPh>
    <rPh sb="3" eb="5">
      <t>コウイチ</t>
    </rPh>
    <phoneticPr fontId="2"/>
  </si>
  <si>
    <t>柳田　晃宏</t>
    <rPh sb="0" eb="2">
      <t>ヤナギダ</t>
    </rPh>
    <rPh sb="3" eb="5">
      <t>アキヒロ</t>
    </rPh>
    <phoneticPr fontId="2"/>
  </si>
  <si>
    <t>柳田　晶子</t>
    <rPh sb="0" eb="2">
      <t>ヤナギダ</t>
    </rPh>
    <rPh sb="3" eb="5">
      <t>アキコ</t>
    </rPh>
    <phoneticPr fontId="2"/>
  </si>
  <si>
    <t>山口　十一郎</t>
    <rPh sb="0" eb="2">
      <t>ヤマグチ</t>
    </rPh>
    <rPh sb="3" eb="4">
      <t>ジュウ</t>
    </rPh>
    <rPh sb="4" eb="6">
      <t>イチロウ</t>
    </rPh>
    <phoneticPr fontId="2"/>
  </si>
  <si>
    <t>山田　理恵</t>
    <rPh sb="0" eb="2">
      <t>ヤマダ</t>
    </rPh>
    <rPh sb="3" eb="5">
      <t>リエ</t>
    </rPh>
    <phoneticPr fontId="2"/>
  </si>
  <si>
    <t>米屋　隆</t>
  </si>
  <si>
    <t>渡邉　典隆</t>
  </si>
  <si>
    <t>2025年度　横浜緑走友会　申告タイムレース</t>
    <rPh sb="4" eb="5">
      <t>ネン</t>
    </rPh>
    <rPh sb="5" eb="6">
      <t>ド</t>
    </rPh>
    <phoneticPr fontId="2"/>
  </si>
  <si>
    <t>№</t>
  </si>
  <si>
    <t>タイム差</t>
  </si>
  <si>
    <t>須田　亜木</t>
  </si>
  <si>
    <t>22'59"</t>
  </si>
  <si>
    <t>22'58"75</t>
  </si>
  <si>
    <t>0'00"25</t>
  </si>
  <si>
    <t>24'15"</t>
  </si>
  <si>
    <t>24'15"88</t>
  </si>
  <si>
    <t>0'00"88</t>
  </si>
  <si>
    <t>佐藤　達則</t>
  </si>
  <si>
    <t>21'15"</t>
  </si>
  <si>
    <t>21'13"31</t>
  </si>
  <si>
    <t>0'01"69</t>
  </si>
  <si>
    <t>26'00"</t>
  </si>
  <si>
    <t>25'58"12</t>
  </si>
  <si>
    <t>0'01"88</t>
  </si>
  <si>
    <t>関根　暴二郎</t>
  </si>
  <si>
    <t>30'00"</t>
  </si>
  <si>
    <t>29'57"81</t>
  </si>
  <si>
    <t>0'02"19</t>
  </si>
  <si>
    <t>20'50"</t>
  </si>
  <si>
    <t>20'54"67</t>
  </si>
  <si>
    <t>0'04"67</t>
  </si>
  <si>
    <t>新見　賢治</t>
  </si>
  <si>
    <t>26'04"80</t>
  </si>
  <si>
    <t>0'04"80</t>
  </si>
  <si>
    <t>23'10"</t>
  </si>
  <si>
    <t>22'55"77</t>
  </si>
  <si>
    <t>0'14"23</t>
  </si>
  <si>
    <t>杉山　裕史</t>
  </si>
  <si>
    <t>30'14"</t>
  </si>
  <si>
    <t>30'29"01</t>
  </si>
  <si>
    <t>0'15"01</t>
  </si>
  <si>
    <t>24'40"</t>
  </si>
  <si>
    <t>24'24"19</t>
  </si>
  <si>
    <t>0'15"81</t>
  </si>
  <si>
    <t>20'55"</t>
  </si>
  <si>
    <t>21'17"89</t>
  </si>
  <si>
    <t>0'22"89</t>
  </si>
  <si>
    <t>夏目　義弘</t>
  </si>
  <si>
    <t>25'30"</t>
  </si>
  <si>
    <t>25'06"25</t>
  </si>
  <si>
    <t>0'23"75</t>
  </si>
  <si>
    <t>27'30"</t>
  </si>
  <si>
    <t>27'05"42</t>
  </si>
  <si>
    <t>0'24"58</t>
  </si>
  <si>
    <t>柳田　晶子</t>
  </si>
  <si>
    <t>22'40"</t>
  </si>
  <si>
    <t>23'10"08</t>
  </si>
  <si>
    <t>0'30"08</t>
  </si>
  <si>
    <t>19'59"</t>
  </si>
  <si>
    <t>19'28"11</t>
  </si>
  <si>
    <t>0'30"89</t>
  </si>
  <si>
    <t>浅井　朱美</t>
  </si>
  <si>
    <t>35'35"</t>
  </si>
  <si>
    <t>35'00"90</t>
  </si>
  <si>
    <t>0'34"10</t>
  </si>
  <si>
    <t>20'20"</t>
  </si>
  <si>
    <t>19'41"36</t>
  </si>
  <si>
    <t>0'38"64</t>
  </si>
  <si>
    <t>24'30"</t>
  </si>
  <si>
    <t>25'09"60</t>
  </si>
  <si>
    <t>0'39"60</t>
  </si>
  <si>
    <t>29'08"</t>
  </si>
  <si>
    <t>28'28"07</t>
  </si>
  <si>
    <t>0'39"93</t>
  </si>
  <si>
    <t>23'00"</t>
  </si>
  <si>
    <t>22'17"20</t>
  </si>
  <si>
    <t>0'42"80</t>
  </si>
  <si>
    <t>舟橋　潤</t>
  </si>
  <si>
    <t>20'00"</t>
  </si>
  <si>
    <t>20'45"52</t>
  </si>
  <si>
    <t>0'45"52</t>
  </si>
  <si>
    <t>円実　章義</t>
  </si>
  <si>
    <t>25'11"86</t>
  </si>
  <si>
    <t>0'48"14</t>
  </si>
  <si>
    <t>33'20"</t>
  </si>
  <si>
    <t>32'31"23</t>
  </si>
  <si>
    <t>0'48"77</t>
  </si>
  <si>
    <t>31'57"</t>
  </si>
  <si>
    <t>31'07"70</t>
  </si>
  <si>
    <t>0'49"30</t>
  </si>
  <si>
    <t>岩澤　晶子</t>
  </si>
  <si>
    <t>33'33"</t>
  </si>
  <si>
    <t>34'24"17</t>
  </si>
  <si>
    <t>0'51"17</t>
  </si>
  <si>
    <t>奥泉　健太郎</t>
  </si>
  <si>
    <t>27'10"</t>
  </si>
  <si>
    <t>28'06"31</t>
  </si>
  <si>
    <t>0'56"31</t>
  </si>
  <si>
    <t>22'30"</t>
  </si>
  <si>
    <t>21'33"43</t>
  </si>
  <si>
    <t>0'56"57</t>
  </si>
  <si>
    <t>29'10"</t>
  </si>
  <si>
    <t>28'06"61</t>
  </si>
  <si>
    <t>1'03"39</t>
  </si>
  <si>
    <t>阿部　哲</t>
  </si>
  <si>
    <t>32'22"</t>
  </si>
  <si>
    <t>31'15"14</t>
  </si>
  <si>
    <t>1'06"86</t>
  </si>
  <si>
    <t>須田　康則</t>
  </si>
  <si>
    <t>36'10"</t>
  </si>
  <si>
    <t>34'55"30</t>
  </si>
  <si>
    <t>1'14"70</t>
  </si>
  <si>
    <t>本郷　康嗣</t>
  </si>
  <si>
    <t>32'30"</t>
  </si>
  <si>
    <t>31'11"36</t>
  </si>
  <si>
    <t>1'18"64</t>
  </si>
  <si>
    <t>小島　政夫</t>
  </si>
  <si>
    <t>32'11"04</t>
  </si>
  <si>
    <t>1'21"96</t>
  </si>
  <si>
    <t>25'57"72</t>
  </si>
  <si>
    <t>1'32"28</t>
  </si>
  <si>
    <t>30'19"91</t>
  </si>
  <si>
    <t>2'10"09</t>
  </si>
  <si>
    <t>佐藤　万寿生</t>
  </si>
  <si>
    <t>35'00"</t>
  </si>
  <si>
    <t>32'22"90</t>
  </si>
  <si>
    <t>2'37"10</t>
  </si>
  <si>
    <t>木崎　真</t>
  </si>
  <si>
    <t>25'00"</t>
  </si>
  <si>
    <t>21'52"32</t>
  </si>
  <si>
    <t>3'07"68</t>
  </si>
  <si>
    <t>松本　清彦</t>
  </si>
  <si>
    <t>40'00"</t>
  </si>
  <si>
    <t>36'05"14</t>
  </si>
  <si>
    <t>3'54"86</t>
  </si>
  <si>
    <t>中島　沙織</t>
  </si>
  <si>
    <t>34'20"</t>
  </si>
  <si>
    <t>28'37"91</t>
  </si>
  <si>
    <t>5'42"09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</si>
</sst>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+;\-;"/>
    <numFmt numFmtId="177" formatCode="0.0"/>
    <numFmt numFmtId="178" formatCode="&quot;参加者 &quot;General&quot;人&quot;"/>
    <numFmt numFmtId="179" formatCode="General&quot;k&quot;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3" xfId="0" applyNumberFormat="1" applyFont="1" applyBorder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Protection="1">
      <alignment vertical="center"/>
      <protection locked="0"/>
    </xf>
    <xf numFmtId="0" fontId="3" fillId="3" borderId="1" xfId="0" applyFont="1" applyFill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5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5" borderId="1" xfId="0" applyFill="1" applyBorder="1" applyProtection="1">
      <alignment vertical="center"/>
      <protection locked="0"/>
    </xf>
    <xf numFmtId="179" fontId="7" fillId="0" borderId="1" xfId="0" applyNumberFormat="1" applyFont="1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2" fillId="0" borderId="7" xfId="0" applyFont="1" applyBorder="1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4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/>
    </xf>
    <xf numFmtId="0" fontId="0" fillId="0" borderId="0" xfId="0" quotePrefix="1">
      <alignment vertical="center"/>
    </xf>
    <xf numFmtId="14" fontId="0" fillId="0" borderId="0" xfId="0" applyNumberFormat="1">
      <alignment vertical="center"/>
    </xf>
    <xf numFmtId="47" fontId="5" fillId="3" borderId="1" xfId="0" applyNumberFormat="1" applyFont="1" applyFill="1" applyBorder="1" applyAlignment="1" applyProtection="1">
      <alignment horizontal="center" vertical="center"/>
      <protection locked="0"/>
    </xf>
    <xf numFmtId="47" fontId="0" fillId="3" borderId="1" xfId="0" applyNumberFormat="1" applyFill="1" applyBorder="1" applyAlignment="1" applyProtection="1">
      <alignment horizontal="center" vertical="center"/>
      <protection locked="0"/>
    </xf>
    <xf numFmtId="47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17" fillId="0" borderId="0" xfId="0" applyFont="1" applyAlignment="1"/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7" fontId="5" fillId="3" borderId="9" xfId="0" applyNumberFormat="1" applyFont="1" applyFill="1" applyBorder="1" applyAlignment="1" applyProtection="1">
      <alignment horizontal="center" vertical="center"/>
      <protection locked="0"/>
    </xf>
    <xf numFmtId="47" fontId="5" fillId="3" borderId="10" xfId="0" applyNumberFormat="1" applyFont="1" applyFill="1" applyBorder="1" applyAlignment="1" applyProtection="1">
      <alignment horizontal="center" vertical="center"/>
      <protection locked="0"/>
    </xf>
    <xf numFmtId="46" fontId="0" fillId="3" borderId="1" xfId="0" applyNumberFormat="1" applyFill="1" applyBorder="1" applyProtection="1">
      <alignment vertical="center"/>
      <protection locked="0"/>
    </xf>
    <xf numFmtId="46" fontId="3" fillId="3" borderId="1" xfId="0" applyNumberFormat="1" applyFont="1" applyFill="1" applyBorder="1" applyProtection="1">
      <alignment vertical="center"/>
      <protection locked="0"/>
    </xf>
    <xf numFmtId="20" fontId="0" fillId="3" borderId="1" xfId="0" applyNumberFormat="1" applyFill="1" applyBorder="1" applyProtection="1">
      <alignment vertical="center"/>
      <protection locked="0"/>
    </xf>
    <xf numFmtId="0" fontId="0" fillId="5" borderId="0" xfId="0" applyFill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0" fontId="4" fillId="4" borderId="0" xfId="0" applyFont="1" applyFill="1" applyAlignment="1">
      <alignment horizontal="center" vertical="center"/>
    </xf>
  </cellXfs>
  <cellStyles count="2">
    <cellStyle name="標準" xfId="0" builtinId="0"/>
    <cellStyle name="標準 2" xfId="1" xr:uid="{AB2C7006-030B-4B4E-8A89-C588442C00F1}"/>
  </cellStyles>
  <dxfs count="1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/>
      </font>
    </dxf>
    <dxf>
      <font>
        <color theme="0" tint="-0.14996795556505021"/>
      </font>
    </dxf>
    <dxf>
      <font>
        <b val="0"/>
        <i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21</xdr:row>
      <xdr:rowOff>0</xdr:rowOff>
    </xdr:from>
    <xdr:to>
      <xdr:col>12</xdr:col>
      <xdr:colOff>314325</xdr:colOff>
      <xdr:row>46</xdr:row>
      <xdr:rowOff>104775</xdr:rowOff>
    </xdr:to>
    <xdr:pic>
      <xdr:nvPicPr>
        <xdr:cNvPr id="2" name="図 4">
          <a:extLst>
            <a:ext uri="{FF2B5EF4-FFF2-40B4-BE49-F238E27FC236}">
              <a16:creationId xmlns:a16="http://schemas.microsoft.com/office/drawing/2014/main" id="{DAAAB05A-9655-4659-9E92-A47F7CFC0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3771900"/>
          <a:ext cx="3057525" cy="439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20</xdr:row>
      <xdr:rowOff>171449</xdr:rowOff>
    </xdr:from>
    <xdr:to>
      <xdr:col>20</xdr:col>
      <xdr:colOff>0</xdr:colOff>
      <xdr:row>45</xdr:row>
      <xdr:rowOff>123228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7158082-1829-4532-87F9-6075F7846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29700" y="3771899"/>
          <a:ext cx="4800600" cy="4238029"/>
        </a:xfrm>
        <a:prstGeom prst="rect">
          <a:avLst/>
        </a:prstGeom>
      </xdr:spPr>
    </xdr:pic>
    <xdr:clientData/>
  </xdr:twoCellAnchor>
  <xdr:twoCellAnchor>
    <xdr:from>
      <xdr:col>17</xdr:col>
      <xdr:colOff>323850</xdr:colOff>
      <xdr:row>32</xdr:row>
      <xdr:rowOff>9525</xdr:rowOff>
    </xdr:from>
    <xdr:to>
      <xdr:col>20</xdr:col>
      <xdr:colOff>495021</xdr:colOff>
      <xdr:row>44</xdr:row>
      <xdr:rowOff>161649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BD7E2EF-01FA-4B8A-86EB-127805B2F425}"/>
            </a:ext>
          </a:extLst>
        </xdr:cNvPr>
        <xdr:cNvGrpSpPr/>
      </xdr:nvGrpSpPr>
      <xdr:grpSpPr>
        <a:xfrm>
          <a:off x="10807700" y="5292725"/>
          <a:ext cx="1999971" cy="2133324"/>
          <a:chOff x="12801600" y="5324475"/>
          <a:chExt cx="2228571" cy="2209524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D0E2CBA1-47C9-4059-902E-0CE8B79D713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2801600" y="5324475"/>
            <a:ext cx="2228571" cy="2209524"/>
          </a:xfrm>
          <a:prstGeom prst="rect">
            <a:avLst/>
          </a:prstGeom>
        </xdr:spPr>
      </xdr:pic>
      <xdr:sp macro="" textlink="">
        <xdr:nvSpPr>
          <xdr:cNvPr id="4" name="楕円 3">
            <a:extLst>
              <a:ext uri="{FF2B5EF4-FFF2-40B4-BE49-F238E27FC236}">
                <a16:creationId xmlns:a16="http://schemas.microsoft.com/office/drawing/2014/main" id="{9C1230AC-B2DE-4333-B81C-A3087BB90DC1}"/>
              </a:ext>
            </a:extLst>
          </xdr:cNvPr>
          <xdr:cNvSpPr/>
        </xdr:nvSpPr>
        <xdr:spPr>
          <a:xfrm>
            <a:off x="13439775" y="6067425"/>
            <a:ext cx="371475" cy="45720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19050</xdr:colOff>
      <xdr:row>4</xdr:row>
      <xdr:rowOff>142875</xdr:rowOff>
    </xdr:from>
    <xdr:ext cx="1825371" cy="119263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81700" y="923925"/>
          <a:ext cx="1825371" cy="119263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＜使い方＞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色塗りのセルのみ入力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種目はキロ数を半角数字で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タイムは数値</a:t>
          </a:r>
          <a:r>
            <a:rPr kumimoji="1" lang="en-US" altLang="ja-JP" sz="1100" b="1">
              <a:solidFill>
                <a:srgbClr val="FF0000"/>
              </a:solidFill>
            </a:rPr>
            <a:t>4</a:t>
          </a:r>
          <a:r>
            <a:rPr kumimoji="1" lang="ja-JP" altLang="en-US" sz="1100" b="1">
              <a:solidFill>
                <a:srgbClr val="FF0000"/>
              </a:solidFill>
            </a:rPr>
            <a:t>桁で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コロン</a:t>
          </a:r>
          <a:r>
            <a:rPr kumimoji="1" lang="en-US" altLang="ja-JP" sz="1100" b="1">
              <a:solidFill>
                <a:srgbClr val="FF0000"/>
              </a:solidFill>
            </a:rPr>
            <a:t>(:)</a:t>
          </a:r>
          <a:r>
            <a:rPr kumimoji="1" lang="ja-JP" altLang="en-US" sz="1100" b="1">
              <a:solidFill>
                <a:srgbClr val="FF0000"/>
              </a:solidFill>
            </a:rPr>
            <a:t>は不要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不参加者はタイムを空欄に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95250</xdr:rowOff>
    </xdr:from>
    <xdr:ext cx="1764137" cy="6424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648075" y="95250"/>
          <a:ext cx="1764137" cy="64248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CSV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ファイルからコピーし、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このセルを選択して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「値貼り付け」</a:t>
          </a:r>
        </a:p>
      </xdr:txBody>
    </xdr:sp>
    <xdr:clientData/>
  </xdr:oneCellAnchor>
  <xdr:twoCellAnchor>
    <xdr:from>
      <xdr:col>3</xdr:col>
      <xdr:colOff>1</xdr:colOff>
      <xdr:row>1</xdr:row>
      <xdr:rowOff>0</xdr:rowOff>
    </xdr:from>
    <xdr:to>
      <xdr:col>5</xdr:col>
      <xdr:colOff>0</xdr:colOff>
      <xdr:row>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D5CAA8B3-E846-4518-AD24-023E73A41BB6}"/>
            </a:ext>
          </a:extLst>
        </xdr:cNvPr>
        <xdr:cNvCxnSpPr/>
      </xdr:nvCxnSpPr>
      <xdr:spPr>
        <a:xfrm flipH="1">
          <a:off x="1962151" y="171450"/>
          <a:ext cx="1685924" cy="5238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workbookViewId="0"/>
  </sheetViews>
  <sheetFormatPr defaultRowHeight="13" x14ac:dyDescent="0.2"/>
  <cols>
    <col min="1" max="1" width="10.453125" bestFit="1" customWidth="1"/>
  </cols>
  <sheetData>
    <row r="1" spans="1:2" x14ac:dyDescent="0.2">
      <c r="A1" t="s">
        <v>15</v>
      </c>
    </row>
    <row r="3" spans="1:2" x14ac:dyDescent="0.2">
      <c r="A3" t="s">
        <v>95</v>
      </c>
    </row>
    <row r="4" spans="1:2" x14ac:dyDescent="0.2">
      <c r="A4" s="43" t="s">
        <v>55</v>
      </c>
    </row>
    <row r="5" spans="1:2" x14ac:dyDescent="0.2">
      <c r="A5" s="43" t="s">
        <v>56</v>
      </c>
    </row>
    <row r="7" spans="1:2" x14ac:dyDescent="0.2">
      <c r="A7" t="s">
        <v>16</v>
      </c>
    </row>
    <row r="8" spans="1:2" x14ac:dyDescent="0.2">
      <c r="A8">
        <v>1</v>
      </c>
      <c r="B8" t="s">
        <v>25</v>
      </c>
    </row>
    <row r="9" spans="1:2" x14ac:dyDescent="0.2">
      <c r="A9">
        <v>2</v>
      </c>
      <c r="B9" t="s">
        <v>26</v>
      </c>
    </row>
    <row r="10" spans="1:2" x14ac:dyDescent="0.2">
      <c r="A10">
        <v>3</v>
      </c>
      <c r="B10" t="s">
        <v>53</v>
      </c>
    </row>
    <row r="11" spans="1:2" x14ac:dyDescent="0.2">
      <c r="B11" s="43" t="s">
        <v>51</v>
      </c>
    </row>
    <row r="12" spans="1:2" x14ac:dyDescent="0.2">
      <c r="B12" s="43" t="s">
        <v>52</v>
      </c>
    </row>
    <row r="13" spans="1:2" x14ac:dyDescent="0.2">
      <c r="B13" s="44" t="s">
        <v>54</v>
      </c>
    </row>
    <row r="15" spans="1:2" x14ac:dyDescent="0.2">
      <c r="A15" t="s">
        <v>17</v>
      </c>
    </row>
    <row r="16" spans="1:2" x14ac:dyDescent="0.2">
      <c r="A16">
        <v>4</v>
      </c>
      <c r="B16" t="s">
        <v>27</v>
      </c>
    </row>
    <row r="17" spans="1:14" s="50" customFormat="1" x14ac:dyDescent="0.2">
      <c r="A17">
        <v>5</v>
      </c>
      <c r="B17" s="51" t="s">
        <v>84</v>
      </c>
    </row>
    <row r="18" spans="1:14" s="50" customFormat="1" x14ac:dyDescent="0.2">
      <c r="B18" s="51" t="s">
        <v>85</v>
      </c>
    </row>
    <row r="19" spans="1:14" s="50" customFormat="1" x14ac:dyDescent="0.2">
      <c r="B19" s="51" t="s">
        <v>86</v>
      </c>
    </row>
    <row r="20" spans="1:14" s="50" customFormat="1" x14ac:dyDescent="0.2">
      <c r="B20" s="51" t="s">
        <v>89</v>
      </c>
    </row>
    <row r="21" spans="1:14" s="50" customFormat="1" x14ac:dyDescent="0.2">
      <c r="B21" s="50" t="s">
        <v>94</v>
      </c>
      <c r="I21" s="50" t="s">
        <v>87</v>
      </c>
      <c r="N21" s="50" t="s">
        <v>88</v>
      </c>
    </row>
    <row r="25" spans="1:14" x14ac:dyDescent="0.2">
      <c r="B25" t="s">
        <v>19</v>
      </c>
    </row>
    <row r="26" spans="1:14" x14ac:dyDescent="0.2">
      <c r="B26" t="s">
        <v>92</v>
      </c>
    </row>
    <row r="27" spans="1:14" x14ac:dyDescent="0.2">
      <c r="B27" t="s">
        <v>18</v>
      </c>
    </row>
    <row r="28" spans="1:14" x14ac:dyDescent="0.2">
      <c r="B28" t="s">
        <v>24</v>
      </c>
    </row>
    <row r="33" spans="1:3" x14ac:dyDescent="0.2">
      <c r="A33" s="45" t="s">
        <v>67</v>
      </c>
    </row>
    <row r="34" spans="1:3" x14ac:dyDescent="0.2">
      <c r="A34" t="s">
        <v>66</v>
      </c>
    </row>
    <row r="35" spans="1:3" x14ac:dyDescent="0.2">
      <c r="A35" s="46">
        <v>43661</v>
      </c>
      <c r="B35" t="s">
        <v>68</v>
      </c>
    </row>
    <row r="36" spans="1:3" x14ac:dyDescent="0.2">
      <c r="B36" t="s">
        <v>74</v>
      </c>
    </row>
    <row r="37" spans="1:3" x14ac:dyDescent="0.2">
      <c r="B37" t="s">
        <v>73</v>
      </c>
    </row>
    <row r="38" spans="1:3" x14ac:dyDescent="0.2">
      <c r="B38" t="s">
        <v>71</v>
      </c>
      <c r="C38" s="45" t="s">
        <v>69</v>
      </c>
    </row>
    <row r="39" spans="1:3" x14ac:dyDescent="0.2">
      <c r="B39" t="s">
        <v>72</v>
      </c>
      <c r="C39" s="45" t="s">
        <v>70</v>
      </c>
    </row>
    <row r="41" spans="1:3" x14ac:dyDescent="0.2">
      <c r="A41" s="46">
        <v>44738</v>
      </c>
      <c r="B41" t="s">
        <v>90</v>
      </c>
    </row>
    <row r="42" spans="1:3" x14ac:dyDescent="0.2">
      <c r="B42" t="s">
        <v>91</v>
      </c>
    </row>
    <row r="44" spans="1:3" x14ac:dyDescent="0.2">
      <c r="A44" s="46">
        <v>45496</v>
      </c>
      <c r="B44" t="s">
        <v>103</v>
      </c>
    </row>
    <row r="45" spans="1:3" x14ac:dyDescent="0.2">
      <c r="B45" t="s">
        <v>104</v>
      </c>
    </row>
    <row r="46" spans="1:3" x14ac:dyDescent="0.2">
      <c r="B46" t="s">
        <v>105</v>
      </c>
    </row>
    <row r="47" spans="1:3" x14ac:dyDescent="0.2">
      <c r="B47" t="s">
        <v>106</v>
      </c>
    </row>
    <row r="48" spans="1:3" x14ac:dyDescent="0.2">
      <c r="B48" t="s">
        <v>107</v>
      </c>
    </row>
  </sheetData>
  <phoneticPr fontId="9"/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J14"/>
  <sheetViews>
    <sheetView showGridLines="0" zoomScale="160" zoomScaleNormal="160" workbookViewId="0">
      <selection activeCell="O9" sqref="O9"/>
    </sheetView>
  </sheetViews>
  <sheetFormatPr defaultRowHeight="13" x14ac:dyDescent="0.2"/>
  <cols>
    <col min="1" max="1" width="3.453125" style="11" bestFit="1" customWidth="1"/>
    <col min="2" max="2" width="1.7265625" customWidth="1"/>
    <col min="3" max="3" width="7" bestFit="1" customWidth="1"/>
    <col min="4" max="4" width="7" customWidth="1"/>
    <col min="5" max="5" width="0.90625" customWidth="1"/>
    <col min="6" max="6" width="31.453125" bestFit="1" customWidth="1"/>
    <col min="7" max="7" width="14" style="3" bestFit="1" customWidth="1"/>
    <col min="8" max="8" width="11.453125" style="3" customWidth="1"/>
    <col min="9" max="9" width="3.08984375" bestFit="1" customWidth="1"/>
    <col min="10" max="10" width="11.453125" style="3" customWidth="1"/>
  </cols>
  <sheetData>
    <row r="2" spans="1:10" ht="21" x14ac:dyDescent="0.2">
      <c r="C2" s="62" t="str">
        <f>'入力（申告＆着順）'!$D$2</f>
        <v>2025年度　横浜緑走友会　申告タイムレース</v>
      </c>
      <c r="D2" s="62"/>
      <c r="E2" s="62"/>
      <c r="F2" s="62"/>
      <c r="G2" s="62"/>
      <c r="H2" s="62"/>
      <c r="I2" s="62"/>
      <c r="J2" s="62"/>
    </row>
    <row r="4" spans="1:10" ht="19" x14ac:dyDescent="0.2">
      <c r="C4" s="6" t="s">
        <v>10</v>
      </c>
      <c r="D4" s="6" t="s">
        <v>22</v>
      </c>
      <c r="E4" s="7" t="s">
        <v>11</v>
      </c>
      <c r="F4" s="7" t="s">
        <v>13</v>
      </c>
      <c r="G4" s="7" t="s">
        <v>1</v>
      </c>
      <c r="H4" s="7" t="s">
        <v>0</v>
      </c>
      <c r="I4" s="8"/>
      <c r="J4" s="22" t="s">
        <v>20</v>
      </c>
    </row>
    <row r="5" spans="1:10" ht="19" x14ac:dyDescent="0.2">
      <c r="A5" s="11">
        <f>ROW()-4</f>
        <v>1</v>
      </c>
      <c r="C5" s="6">
        <v>1</v>
      </c>
      <c r="D5" s="26"/>
      <c r="E5" s="6"/>
      <c r="F5" s="41" t="s">
        <v>43</v>
      </c>
      <c r="G5" s="7"/>
      <c r="H5" s="7"/>
      <c r="I5" s="10"/>
      <c r="J5" s="9"/>
    </row>
    <row r="6" spans="1:10" ht="19" x14ac:dyDescent="0.2">
      <c r="A6" s="11">
        <f t="shared" ref="A6:A14" si="0">ROW()-4</f>
        <v>2</v>
      </c>
      <c r="C6" s="6">
        <v>2</v>
      </c>
      <c r="D6" s="26"/>
      <c r="E6" s="6"/>
      <c r="F6" s="41" t="s">
        <v>43</v>
      </c>
      <c r="G6" s="7"/>
      <c r="H6" s="7"/>
      <c r="I6" s="10"/>
      <c r="J6" s="9"/>
    </row>
    <row r="7" spans="1:10" ht="19" x14ac:dyDescent="0.2">
      <c r="A7" s="11">
        <f t="shared" si="0"/>
        <v>3</v>
      </c>
      <c r="C7" s="6">
        <v>3</v>
      </c>
      <c r="D7" s="26"/>
      <c r="E7" s="6"/>
      <c r="F7" s="41" t="s">
        <v>43</v>
      </c>
      <c r="G7" s="7"/>
      <c r="H7" s="7"/>
      <c r="I7" s="10"/>
      <c r="J7" s="9"/>
    </row>
    <row r="8" spans="1:10" ht="19" x14ac:dyDescent="0.2">
      <c r="A8" s="11">
        <f t="shared" si="0"/>
        <v>4</v>
      </c>
      <c r="C8" s="6">
        <v>4</v>
      </c>
      <c r="D8" s="26"/>
      <c r="E8" s="6"/>
      <c r="F8" s="41" t="s">
        <v>43</v>
      </c>
      <c r="G8" s="7"/>
      <c r="H8" s="7"/>
      <c r="I8" s="10"/>
      <c r="J8" s="9"/>
    </row>
    <row r="9" spans="1:10" ht="19" x14ac:dyDescent="0.2">
      <c r="A9" s="11">
        <f t="shared" si="0"/>
        <v>5</v>
      </c>
      <c r="C9" s="6">
        <f t="shared" ref="C9:C14" si="1">IF($J9=$J8,$C8,$A9)</f>
        <v>5</v>
      </c>
      <c r="D9" s="26">
        <f>VLOOKUP($A9,'入力（申告＆着順）'!$C$5:$AB$111,4,0)</f>
        <v>5</v>
      </c>
      <c r="E9" s="6">
        <f>VLOOKUP($A9,'入力（申告＆着順）'!$C$5:$AB$111,2,0)</f>
        <v>42</v>
      </c>
      <c r="F9" s="6" t="str">
        <f>VLOOKUP($A9,'入力（申告＆着順）'!$C$5:$AB$111,3,0)</f>
        <v>関根　暴二郎</v>
      </c>
      <c r="G9" s="7" t="str">
        <f>VLOOKUP($A9,'入力（申告＆着順）'!$C$5:$AB$111,23,0)</f>
        <v>30'00"</v>
      </c>
      <c r="H9" s="7" t="str">
        <f>VLOOKUP($A9,'入力（申告＆着順）'!$C$5:$AB$111,24,0)</f>
        <v>29'57"81</v>
      </c>
      <c r="I9" s="10">
        <f>VLOOKUP($A9,'入力（申告＆着順）'!$C$5:$AB$111,25,0)</f>
        <v>-1</v>
      </c>
      <c r="J9" s="9" t="str">
        <f>VLOOKUP($A9,'入力（申告＆着順）'!$C$5:$AB$111,26,0)</f>
        <v>0'02"19</v>
      </c>
    </row>
    <row r="10" spans="1:10" ht="19" x14ac:dyDescent="0.2">
      <c r="A10" s="11">
        <f t="shared" si="0"/>
        <v>6</v>
      </c>
      <c r="C10" s="6">
        <f t="shared" si="1"/>
        <v>6</v>
      </c>
      <c r="D10" s="26">
        <f>VLOOKUP($A10,'入力（申告＆着順）'!$C$5:$AB$111,4,0)</f>
        <v>5</v>
      </c>
      <c r="E10" s="6">
        <f>VLOOKUP($A10,'入力（申告＆着順）'!$C$5:$AB$111,2,0)</f>
        <v>34</v>
      </c>
      <c r="F10" s="6" t="str">
        <f>VLOOKUP($A10,'入力（申告＆着順）'!$C$5:$AB$111,3,0)</f>
        <v>佐藤　裕和</v>
      </c>
      <c r="G10" s="7" t="str">
        <f>VLOOKUP($A10,'入力（申告＆着順）'!$C$5:$AB$111,23,0)</f>
        <v>20'50"</v>
      </c>
      <c r="H10" s="7" t="str">
        <f>VLOOKUP($A10,'入力（申告＆着順）'!$C$5:$AB$111,24,0)</f>
        <v>20'54"67</v>
      </c>
      <c r="I10" s="10">
        <f>VLOOKUP($A10,'入力（申告＆着順）'!$C$5:$AB$111,25,0)</f>
        <v>1</v>
      </c>
      <c r="J10" s="9" t="str">
        <f>VLOOKUP($A10,'入力（申告＆着順）'!$C$5:$AB$111,26,0)</f>
        <v>0'04"67</v>
      </c>
    </row>
    <row r="11" spans="1:10" ht="19" x14ac:dyDescent="0.2">
      <c r="A11" s="11">
        <f t="shared" si="0"/>
        <v>7</v>
      </c>
      <c r="C11" s="6">
        <f t="shared" si="1"/>
        <v>7</v>
      </c>
      <c r="D11" s="26">
        <f>VLOOKUP($A11,'入力（申告＆着順）'!$C$5:$AB$111,4,0)</f>
        <v>5</v>
      </c>
      <c r="E11" s="6">
        <f>VLOOKUP($A11,'入力（申告＆着順）'!$C$5:$AB$111,2,0)</f>
        <v>58</v>
      </c>
      <c r="F11" s="6" t="str">
        <f>VLOOKUP($A11,'入力（申告＆着順）'!$C$5:$AB$111,3,0)</f>
        <v>新見　賢治</v>
      </c>
      <c r="G11" s="7" t="str">
        <f>VLOOKUP($A11,'入力（申告＆着順）'!$C$5:$AB$111,23,0)</f>
        <v>26'00"</v>
      </c>
      <c r="H11" s="7" t="str">
        <f>VLOOKUP($A11,'入力（申告＆着順）'!$C$5:$AB$111,24,0)</f>
        <v>26'04"80</v>
      </c>
      <c r="I11" s="10">
        <f>VLOOKUP($A11,'入力（申告＆着順）'!$C$5:$AB$111,25,0)</f>
        <v>1</v>
      </c>
      <c r="J11" s="9" t="str">
        <f>VLOOKUP($A11,'入力（申告＆着順）'!$C$5:$AB$111,26,0)</f>
        <v>0'04"80</v>
      </c>
    </row>
    <row r="12" spans="1:10" ht="19" x14ac:dyDescent="0.2">
      <c r="A12" s="11">
        <f t="shared" si="0"/>
        <v>8</v>
      </c>
      <c r="C12" s="6">
        <f t="shared" si="1"/>
        <v>8</v>
      </c>
      <c r="D12" s="26">
        <f>VLOOKUP($A12,'入力（申告＆着順）'!$C$5:$AB$111,4,0)</f>
        <v>5</v>
      </c>
      <c r="E12" s="6">
        <f>VLOOKUP($A12,'入力（申告＆着順）'!$C$5:$AB$111,2,0)</f>
        <v>38</v>
      </c>
      <c r="F12" s="6" t="str">
        <f>VLOOKUP($A12,'入力（申告＆着順）'!$C$5:$AB$111,3,0)</f>
        <v>杉山　裕史</v>
      </c>
      <c r="G12" s="7" t="str">
        <f>VLOOKUP($A12,'入力（申告＆着順）'!$C$5:$AB$111,23,0)</f>
        <v>30'14"</v>
      </c>
      <c r="H12" s="7" t="str">
        <f>VLOOKUP($A12,'入力（申告＆着順）'!$C$5:$AB$111,24,0)</f>
        <v>30'29"01</v>
      </c>
      <c r="I12" s="10">
        <f>VLOOKUP($A12,'入力（申告＆着順）'!$C$5:$AB$111,25,0)</f>
        <v>1</v>
      </c>
      <c r="J12" s="9" t="str">
        <f>VLOOKUP($A12,'入力（申告＆着順）'!$C$5:$AB$111,26,0)</f>
        <v>0'15"01</v>
      </c>
    </row>
    <row r="13" spans="1:10" ht="19" x14ac:dyDescent="0.2">
      <c r="A13" s="11">
        <f t="shared" si="0"/>
        <v>9</v>
      </c>
      <c r="C13" s="6">
        <f t="shared" si="1"/>
        <v>9</v>
      </c>
      <c r="D13" s="26">
        <f>VLOOKUP($A13,'入力（申告＆着順）'!$C$5:$AB$111,4,0)</f>
        <v>5</v>
      </c>
      <c r="E13" s="6">
        <f>VLOOKUP($A13,'入力（申告＆着順）'!$C$5:$AB$111,2,0)</f>
        <v>65</v>
      </c>
      <c r="F13" s="6" t="str">
        <f>VLOOKUP($A13,'入力（申告＆着順）'!$C$5:$AB$111,3,0)</f>
        <v>日比野　淳一</v>
      </c>
      <c r="G13" s="7" t="str">
        <f>VLOOKUP($A13,'入力（申告＆着順）'!$C$5:$AB$111,23,0)</f>
        <v>24'40"</v>
      </c>
      <c r="H13" s="7" t="str">
        <f>VLOOKUP($A13,'入力（申告＆着順）'!$C$5:$AB$111,24,0)</f>
        <v>24'24"19</v>
      </c>
      <c r="I13" s="10">
        <f>VLOOKUP($A13,'入力（申告＆着順）'!$C$5:$AB$111,25,0)</f>
        <v>-1</v>
      </c>
      <c r="J13" s="9" t="str">
        <f>VLOOKUP($A13,'入力（申告＆着順）'!$C$5:$AB$111,26,0)</f>
        <v>0'15"81</v>
      </c>
    </row>
    <row r="14" spans="1:10" ht="19" x14ac:dyDescent="0.2">
      <c r="A14" s="11">
        <f t="shared" si="0"/>
        <v>10</v>
      </c>
      <c r="C14" s="6">
        <f t="shared" si="1"/>
        <v>10</v>
      </c>
      <c r="D14" s="26">
        <f>VLOOKUP($A14,'入力（申告＆着順）'!$C$5:$AB$111,4,0)</f>
        <v>5</v>
      </c>
      <c r="E14" s="6">
        <f>VLOOKUP($A14,'入力（申告＆着順）'!$C$5:$AB$111,2,0)</f>
        <v>29</v>
      </c>
      <c r="F14" s="6" t="str">
        <f>VLOOKUP($A14,'入力（申告＆着順）'!$C$5:$AB$111,3,0)</f>
        <v>小林　伸彦</v>
      </c>
      <c r="G14" s="7" t="str">
        <f>VLOOKUP($A14,'入力（申告＆着順）'!$C$5:$AB$111,23,0)</f>
        <v>25'30"</v>
      </c>
      <c r="H14" s="7" t="str">
        <f>VLOOKUP($A14,'入力（申告＆着順）'!$C$5:$AB$111,24,0)</f>
        <v>25'09"60</v>
      </c>
      <c r="I14" s="10">
        <f>VLOOKUP($A14,'入力（申告＆着順）'!$C$5:$AB$111,25,0)</f>
        <v>-1</v>
      </c>
      <c r="J14" s="9" t="str">
        <f>VLOOKUP($A14,'入力（申告＆着順）'!$C$5:$AB$111,26,0)</f>
        <v>0'20"40</v>
      </c>
    </row>
  </sheetData>
  <sheetProtection sheet="1" objects="1" scenarios="1"/>
  <mergeCells count="1">
    <mergeCell ref="C2:J2"/>
  </mergeCells>
  <phoneticPr fontId="10"/>
  <conditionalFormatting sqref="C5:C14">
    <cfRule type="expression" dxfId="11" priority="3">
      <formula>D5&lt;&gt;5</formula>
    </cfRule>
  </conditionalFormatting>
  <conditionalFormatting sqref="C5:J14">
    <cfRule type="expression" dxfId="10" priority="1">
      <formula>$G5="0'00"""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J14"/>
  <sheetViews>
    <sheetView showGridLines="0" zoomScale="160" zoomScaleNormal="160" workbookViewId="0">
      <selection activeCell="O9" sqref="O9"/>
    </sheetView>
  </sheetViews>
  <sheetFormatPr defaultRowHeight="13" x14ac:dyDescent="0.2"/>
  <cols>
    <col min="1" max="1" width="3.453125" style="11" bestFit="1" customWidth="1"/>
    <col min="2" max="2" width="1.7265625" customWidth="1"/>
    <col min="3" max="3" width="7" bestFit="1" customWidth="1"/>
    <col min="4" max="4" width="7" customWidth="1"/>
    <col min="5" max="5" width="0.90625" customWidth="1"/>
    <col min="6" max="6" width="31.453125" bestFit="1" customWidth="1"/>
    <col min="7" max="7" width="14" style="3" bestFit="1" customWidth="1"/>
    <col min="8" max="8" width="11.453125" style="3" customWidth="1"/>
    <col min="9" max="9" width="3.08984375" bestFit="1" customWidth="1"/>
    <col min="10" max="10" width="11.453125" style="3" customWidth="1"/>
  </cols>
  <sheetData>
    <row r="2" spans="1:10" ht="21" x14ac:dyDescent="0.2">
      <c r="C2" s="62" t="str">
        <f>'入力（申告＆着順）'!$D$2</f>
        <v>2025年度　横浜緑走友会　申告タイムレース</v>
      </c>
      <c r="D2" s="62"/>
      <c r="E2" s="62"/>
      <c r="F2" s="62"/>
      <c r="G2" s="62"/>
      <c r="H2" s="62"/>
      <c r="I2" s="62"/>
      <c r="J2" s="62"/>
    </row>
    <row r="4" spans="1:10" ht="19" x14ac:dyDescent="0.2">
      <c r="C4" s="6" t="s">
        <v>10</v>
      </c>
      <c r="D4" s="6" t="s">
        <v>22</v>
      </c>
      <c r="E4" s="7" t="s">
        <v>11</v>
      </c>
      <c r="F4" s="7" t="s">
        <v>13</v>
      </c>
      <c r="G4" s="7" t="s">
        <v>1</v>
      </c>
      <c r="H4" s="7" t="s">
        <v>0</v>
      </c>
      <c r="I4" s="8"/>
      <c r="J4" s="22" t="s">
        <v>20</v>
      </c>
    </row>
    <row r="5" spans="1:10" ht="19" x14ac:dyDescent="0.2">
      <c r="A5" s="11">
        <f>ROW()-4</f>
        <v>1</v>
      </c>
      <c r="C5" s="6">
        <v>1</v>
      </c>
      <c r="D5" s="26"/>
      <c r="E5" s="6"/>
      <c r="F5" s="41" t="s">
        <v>43</v>
      </c>
      <c r="G5" s="7"/>
      <c r="H5" s="7"/>
      <c r="I5" s="10"/>
      <c r="J5" s="9"/>
    </row>
    <row r="6" spans="1:10" ht="19" x14ac:dyDescent="0.2">
      <c r="A6" s="11">
        <f t="shared" ref="A6:A14" si="0">ROW()-4</f>
        <v>2</v>
      </c>
      <c r="C6" s="6">
        <v>2</v>
      </c>
      <c r="D6" s="26"/>
      <c r="E6" s="6"/>
      <c r="F6" s="41" t="s">
        <v>43</v>
      </c>
      <c r="G6" s="7"/>
      <c r="H6" s="7"/>
      <c r="I6" s="10"/>
      <c r="J6" s="9"/>
    </row>
    <row r="7" spans="1:10" ht="19" x14ac:dyDescent="0.2">
      <c r="A7" s="11">
        <f t="shared" si="0"/>
        <v>3</v>
      </c>
      <c r="C7" s="6">
        <v>3</v>
      </c>
      <c r="D7" s="26"/>
      <c r="E7" s="6"/>
      <c r="F7" s="41" t="s">
        <v>43</v>
      </c>
      <c r="G7" s="7"/>
      <c r="H7" s="7"/>
      <c r="I7" s="10"/>
      <c r="J7" s="9"/>
    </row>
    <row r="8" spans="1:10" ht="19" x14ac:dyDescent="0.2">
      <c r="A8" s="11">
        <f t="shared" si="0"/>
        <v>4</v>
      </c>
      <c r="C8" s="6">
        <f t="shared" ref="C8:C14" si="1">IF($J8=$J7,$C7,$A8)</f>
        <v>4</v>
      </c>
      <c r="D8" s="26">
        <f>VLOOKUP($A8,'入力（申告＆着順）'!$C$5:$AB$111,4,0)</f>
        <v>5</v>
      </c>
      <c r="E8" s="6">
        <f>VLOOKUP($A8,'入力（申告＆着順）'!$C$5:$AB$111,2,0)</f>
        <v>84</v>
      </c>
      <c r="F8" s="6" t="str">
        <f>VLOOKUP($A8,'入力（申告＆着順）'!$C$5:$AB$111,3,0)</f>
        <v>八木　宏憲</v>
      </c>
      <c r="G8" s="7" t="str">
        <f>VLOOKUP($A8,'入力（申告＆着順）'!$C$5:$AB$111,23,0)</f>
        <v>26'00"</v>
      </c>
      <c r="H8" s="7" t="str">
        <f>VLOOKUP($A8,'入力（申告＆着順）'!$C$5:$AB$111,24,0)</f>
        <v>25'58"12</v>
      </c>
      <c r="I8" s="10">
        <f>VLOOKUP($A8,'入力（申告＆着順）'!$C$5:$AB$111,25,0)</f>
        <v>-1</v>
      </c>
      <c r="J8" s="9" t="str">
        <f>VLOOKUP($A8,'入力（申告＆着順）'!$C$5:$AB$111,26,0)</f>
        <v>0'01"88</v>
      </c>
    </row>
    <row r="9" spans="1:10" ht="19" x14ac:dyDescent="0.2">
      <c r="A9" s="11">
        <f t="shared" si="0"/>
        <v>5</v>
      </c>
      <c r="C9" s="6">
        <f t="shared" si="1"/>
        <v>5</v>
      </c>
      <c r="D9" s="26">
        <f>VLOOKUP($A9,'入力（申告＆着順）'!$C$5:$AB$111,4,0)</f>
        <v>5</v>
      </c>
      <c r="E9" s="6">
        <f>VLOOKUP($A9,'入力（申告＆着順）'!$C$5:$AB$111,2,0)</f>
        <v>42</v>
      </c>
      <c r="F9" s="6" t="str">
        <f>VLOOKUP($A9,'入力（申告＆着順）'!$C$5:$AB$111,3,0)</f>
        <v>関根　暴二郎</v>
      </c>
      <c r="G9" s="7" t="str">
        <f>VLOOKUP($A9,'入力（申告＆着順）'!$C$5:$AB$111,23,0)</f>
        <v>30'00"</v>
      </c>
      <c r="H9" s="7" t="str">
        <f>VLOOKUP($A9,'入力（申告＆着順）'!$C$5:$AB$111,24,0)</f>
        <v>29'57"81</v>
      </c>
      <c r="I9" s="10">
        <f>VLOOKUP($A9,'入力（申告＆着順）'!$C$5:$AB$111,25,0)</f>
        <v>-1</v>
      </c>
      <c r="J9" s="9" t="str">
        <f>VLOOKUP($A9,'入力（申告＆着順）'!$C$5:$AB$111,26,0)</f>
        <v>0'02"19</v>
      </c>
    </row>
    <row r="10" spans="1:10" ht="19" x14ac:dyDescent="0.2">
      <c r="A10" s="11">
        <f t="shared" si="0"/>
        <v>6</v>
      </c>
      <c r="C10" s="6">
        <f t="shared" si="1"/>
        <v>6</v>
      </c>
      <c r="D10" s="26">
        <f>VLOOKUP($A10,'入力（申告＆着順）'!$C$5:$AB$111,4,0)</f>
        <v>5</v>
      </c>
      <c r="E10" s="6">
        <f>VLOOKUP($A10,'入力（申告＆着順）'!$C$5:$AB$111,2,0)</f>
        <v>34</v>
      </c>
      <c r="F10" s="6" t="str">
        <f>VLOOKUP($A10,'入力（申告＆着順）'!$C$5:$AB$111,3,0)</f>
        <v>佐藤　裕和</v>
      </c>
      <c r="G10" s="7" t="str">
        <f>VLOOKUP($A10,'入力（申告＆着順）'!$C$5:$AB$111,23,0)</f>
        <v>20'50"</v>
      </c>
      <c r="H10" s="7" t="str">
        <f>VLOOKUP($A10,'入力（申告＆着順）'!$C$5:$AB$111,24,0)</f>
        <v>20'54"67</v>
      </c>
      <c r="I10" s="10">
        <f>VLOOKUP($A10,'入力（申告＆着順）'!$C$5:$AB$111,25,0)</f>
        <v>1</v>
      </c>
      <c r="J10" s="9" t="str">
        <f>VLOOKUP($A10,'入力（申告＆着順）'!$C$5:$AB$111,26,0)</f>
        <v>0'04"67</v>
      </c>
    </row>
    <row r="11" spans="1:10" ht="19" x14ac:dyDescent="0.2">
      <c r="A11" s="11">
        <f t="shared" si="0"/>
        <v>7</v>
      </c>
      <c r="C11" s="6">
        <f t="shared" si="1"/>
        <v>7</v>
      </c>
      <c r="D11" s="26">
        <f>VLOOKUP($A11,'入力（申告＆着順）'!$C$5:$AB$111,4,0)</f>
        <v>5</v>
      </c>
      <c r="E11" s="6">
        <f>VLOOKUP($A11,'入力（申告＆着順）'!$C$5:$AB$111,2,0)</f>
        <v>58</v>
      </c>
      <c r="F11" s="6" t="str">
        <f>VLOOKUP($A11,'入力（申告＆着順）'!$C$5:$AB$111,3,0)</f>
        <v>新見　賢治</v>
      </c>
      <c r="G11" s="7" t="str">
        <f>VLOOKUP($A11,'入力（申告＆着順）'!$C$5:$AB$111,23,0)</f>
        <v>26'00"</v>
      </c>
      <c r="H11" s="7" t="str">
        <f>VLOOKUP($A11,'入力（申告＆着順）'!$C$5:$AB$111,24,0)</f>
        <v>26'04"80</v>
      </c>
      <c r="I11" s="10">
        <f>VLOOKUP($A11,'入力（申告＆着順）'!$C$5:$AB$111,25,0)</f>
        <v>1</v>
      </c>
      <c r="J11" s="9" t="str">
        <f>VLOOKUP($A11,'入力（申告＆着順）'!$C$5:$AB$111,26,0)</f>
        <v>0'04"80</v>
      </c>
    </row>
    <row r="12" spans="1:10" ht="19" x14ac:dyDescent="0.2">
      <c r="A12" s="11">
        <f t="shared" si="0"/>
        <v>8</v>
      </c>
      <c r="C12" s="6">
        <f t="shared" si="1"/>
        <v>8</v>
      </c>
      <c r="D12" s="26">
        <f>VLOOKUP($A12,'入力（申告＆着順）'!$C$5:$AB$111,4,0)</f>
        <v>5</v>
      </c>
      <c r="E12" s="6">
        <f>VLOOKUP($A12,'入力（申告＆着順）'!$C$5:$AB$111,2,0)</f>
        <v>38</v>
      </c>
      <c r="F12" s="6" t="str">
        <f>VLOOKUP($A12,'入力（申告＆着順）'!$C$5:$AB$111,3,0)</f>
        <v>杉山　裕史</v>
      </c>
      <c r="G12" s="7" t="str">
        <f>VLOOKUP($A12,'入力（申告＆着順）'!$C$5:$AB$111,23,0)</f>
        <v>30'14"</v>
      </c>
      <c r="H12" s="7" t="str">
        <f>VLOOKUP($A12,'入力（申告＆着順）'!$C$5:$AB$111,24,0)</f>
        <v>30'29"01</v>
      </c>
      <c r="I12" s="10">
        <f>VLOOKUP($A12,'入力（申告＆着順）'!$C$5:$AB$111,25,0)</f>
        <v>1</v>
      </c>
      <c r="J12" s="9" t="str">
        <f>VLOOKUP($A12,'入力（申告＆着順）'!$C$5:$AB$111,26,0)</f>
        <v>0'15"01</v>
      </c>
    </row>
    <row r="13" spans="1:10" ht="19" x14ac:dyDescent="0.2">
      <c r="A13" s="11">
        <f t="shared" si="0"/>
        <v>9</v>
      </c>
      <c r="C13" s="6">
        <f t="shared" si="1"/>
        <v>9</v>
      </c>
      <c r="D13" s="26">
        <f>VLOOKUP($A13,'入力（申告＆着順）'!$C$5:$AB$111,4,0)</f>
        <v>5</v>
      </c>
      <c r="E13" s="6">
        <f>VLOOKUP($A13,'入力（申告＆着順）'!$C$5:$AB$111,2,0)</f>
        <v>65</v>
      </c>
      <c r="F13" s="6" t="str">
        <f>VLOOKUP($A13,'入力（申告＆着順）'!$C$5:$AB$111,3,0)</f>
        <v>日比野　淳一</v>
      </c>
      <c r="G13" s="7" t="str">
        <f>VLOOKUP($A13,'入力（申告＆着順）'!$C$5:$AB$111,23,0)</f>
        <v>24'40"</v>
      </c>
      <c r="H13" s="7" t="str">
        <f>VLOOKUP($A13,'入力（申告＆着順）'!$C$5:$AB$111,24,0)</f>
        <v>24'24"19</v>
      </c>
      <c r="I13" s="10">
        <f>VLOOKUP($A13,'入力（申告＆着順）'!$C$5:$AB$111,25,0)</f>
        <v>-1</v>
      </c>
      <c r="J13" s="9" t="str">
        <f>VLOOKUP($A13,'入力（申告＆着順）'!$C$5:$AB$111,26,0)</f>
        <v>0'15"81</v>
      </c>
    </row>
    <row r="14" spans="1:10" ht="19" x14ac:dyDescent="0.2">
      <c r="A14" s="11">
        <f t="shared" si="0"/>
        <v>10</v>
      </c>
      <c r="C14" s="6">
        <f t="shared" si="1"/>
        <v>10</v>
      </c>
      <c r="D14" s="26">
        <f>VLOOKUP($A14,'入力（申告＆着順）'!$C$5:$AB$111,4,0)</f>
        <v>5</v>
      </c>
      <c r="E14" s="6">
        <f>VLOOKUP($A14,'入力（申告＆着順）'!$C$5:$AB$111,2,0)</f>
        <v>29</v>
      </c>
      <c r="F14" s="6" t="str">
        <f>VLOOKUP($A14,'入力（申告＆着順）'!$C$5:$AB$111,3,0)</f>
        <v>小林　伸彦</v>
      </c>
      <c r="G14" s="7" t="str">
        <f>VLOOKUP($A14,'入力（申告＆着順）'!$C$5:$AB$111,23,0)</f>
        <v>25'30"</v>
      </c>
      <c r="H14" s="7" t="str">
        <f>VLOOKUP($A14,'入力（申告＆着順）'!$C$5:$AB$111,24,0)</f>
        <v>25'09"60</v>
      </c>
      <c r="I14" s="10">
        <f>VLOOKUP($A14,'入力（申告＆着順）'!$C$5:$AB$111,25,0)</f>
        <v>-1</v>
      </c>
      <c r="J14" s="9" t="str">
        <f>VLOOKUP($A14,'入力（申告＆着順）'!$C$5:$AB$111,26,0)</f>
        <v>0'20"40</v>
      </c>
    </row>
  </sheetData>
  <sheetProtection sheet="1" objects="1" scenarios="1"/>
  <mergeCells count="1">
    <mergeCell ref="C2:J2"/>
  </mergeCells>
  <phoneticPr fontId="10"/>
  <conditionalFormatting sqref="C5:C14">
    <cfRule type="expression" dxfId="9" priority="3">
      <formula>D5&lt;&gt;5</formula>
    </cfRule>
  </conditionalFormatting>
  <conditionalFormatting sqref="C5:J14">
    <cfRule type="expression" dxfId="8" priority="1">
      <formula>$G5="0'00"""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14"/>
  <sheetViews>
    <sheetView showGridLines="0" zoomScale="160" zoomScaleNormal="160" workbookViewId="0">
      <selection activeCell="O9" sqref="O9"/>
    </sheetView>
  </sheetViews>
  <sheetFormatPr defaultRowHeight="13" x14ac:dyDescent="0.2"/>
  <cols>
    <col min="1" max="1" width="3.453125" style="11" bestFit="1" customWidth="1"/>
    <col min="2" max="2" width="1.7265625" customWidth="1"/>
    <col min="3" max="3" width="7" bestFit="1" customWidth="1"/>
    <col min="4" max="4" width="7" customWidth="1"/>
    <col min="5" max="5" width="0.90625" customWidth="1"/>
    <col min="6" max="6" width="31.453125" bestFit="1" customWidth="1"/>
    <col min="7" max="7" width="14" style="3" bestFit="1" customWidth="1"/>
    <col min="8" max="8" width="11.453125" style="3" customWidth="1"/>
    <col min="9" max="9" width="3.08984375" bestFit="1" customWidth="1"/>
    <col min="10" max="10" width="11.453125" style="3" customWidth="1"/>
  </cols>
  <sheetData>
    <row r="2" spans="1:10" ht="21" x14ac:dyDescent="0.2">
      <c r="C2" s="62" t="str">
        <f>'入力（申告＆着順）'!$D$2</f>
        <v>2025年度　横浜緑走友会　申告タイムレース</v>
      </c>
      <c r="D2" s="62"/>
      <c r="E2" s="62"/>
      <c r="F2" s="62"/>
      <c r="G2" s="62"/>
      <c r="H2" s="62"/>
      <c r="I2" s="62"/>
      <c r="J2" s="62"/>
    </row>
    <row r="4" spans="1:10" ht="19" x14ac:dyDescent="0.2">
      <c r="C4" s="6" t="s">
        <v>10</v>
      </c>
      <c r="D4" s="6" t="s">
        <v>22</v>
      </c>
      <c r="E4" s="7" t="s">
        <v>11</v>
      </c>
      <c r="F4" s="7" t="s">
        <v>13</v>
      </c>
      <c r="G4" s="7" t="s">
        <v>1</v>
      </c>
      <c r="H4" s="7" t="s">
        <v>0</v>
      </c>
      <c r="I4" s="8"/>
      <c r="J4" s="22" t="s">
        <v>20</v>
      </c>
    </row>
    <row r="5" spans="1:10" ht="19" x14ac:dyDescent="0.2">
      <c r="A5" s="11">
        <f>ROW()-4</f>
        <v>1</v>
      </c>
      <c r="C5" s="6">
        <v>1</v>
      </c>
      <c r="D5" s="26"/>
      <c r="E5" s="6"/>
      <c r="F5" s="41" t="s">
        <v>43</v>
      </c>
      <c r="G5" s="7"/>
      <c r="H5" s="7"/>
      <c r="I5" s="10"/>
      <c r="J5" s="9"/>
    </row>
    <row r="6" spans="1:10" ht="19" x14ac:dyDescent="0.2">
      <c r="A6" s="11">
        <f t="shared" ref="A6:A14" si="0">ROW()-4</f>
        <v>2</v>
      </c>
      <c r="C6" s="6">
        <v>2</v>
      </c>
      <c r="D6" s="26"/>
      <c r="E6" s="6"/>
      <c r="F6" s="41" t="s">
        <v>43</v>
      </c>
      <c r="G6" s="7"/>
      <c r="H6" s="7"/>
      <c r="I6" s="10"/>
      <c r="J6" s="9"/>
    </row>
    <row r="7" spans="1:10" ht="19" x14ac:dyDescent="0.2">
      <c r="A7" s="11">
        <f t="shared" si="0"/>
        <v>3</v>
      </c>
      <c r="C7" s="6">
        <f t="shared" ref="C7:C14" si="1">IF($J7=$J6,$C6,$A7)</f>
        <v>3</v>
      </c>
      <c r="D7" s="26">
        <f>VLOOKUP($A7,'入力（申告＆着順）'!$C$5:$AB$111,4,0)</f>
        <v>5</v>
      </c>
      <c r="E7" s="6">
        <f>VLOOKUP($A7,'入力（申告＆着順）'!$C$5:$AB$111,2,0)</f>
        <v>32</v>
      </c>
      <c r="F7" s="6" t="str">
        <f>VLOOKUP($A7,'入力（申告＆着順）'!$C$5:$AB$111,3,0)</f>
        <v>佐藤　達則</v>
      </c>
      <c r="G7" s="7" t="str">
        <f>VLOOKUP($A7,'入力（申告＆着順）'!$C$5:$AB$111,23,0)</f>
        <v>21'15"</v>
      </c>
      <c r="H7" s="7" t="str">
        <f>VLOOKUP($A7,'入力（申告＆着順）'!$C$5:$AB$111,24,0)</f>
        <v>21'13"31</v>
      </c>
      <c r="I7" s="10">
        <f>VLOOKUP($A7,'入力（申告＆着順）'!$C$5:$AB$111,25,0)</f>
        <v>-1</v>
      </c>
      <c r="J7" s="9" t="str">
        <f>VLOOKUP($A7,'入力（申告＆着順）'!$C$5:$AB$111,26,0)</f>
        <v>0'01"69</v>
      </c>
    </row>
    <row r="8" spans="1:10" ht="19" x14ac:dyDescent="0.2">
      <c r="A8" s="11">
        <f t="shared" si="0"/>
        <v>4</v>
      </c>
      <c r="C8" s="6">
        <f t="shared" si="1"/>
        <v>4</v>
      </c>
      <c r="D8" s="26">
        <f>VLOOKUP($A8,'入力（申告＆着順）'!$C$5:$AB$111,4,0)</f>
        <v>5</v>
      </c>
      <c r="E8" s="6">
        <f>VLOOKUP($A8,'入力（申告＆着順）'!$C$5:$AB$111,2,0)</f>
        <v>84</v>
      </c>
      <c r="F8" s="6" t="str">
        <f>VLOOKUP($A8,'入力（申告＆着順）'!$C$5:$AB$111,3,0)</f>
        <v>八木　宏憲</v>
      </c>
      <c r="G8" s="7" t="str">
        <f>VLOOKUP($A8,'入力（申告＆着順）'!$C$5:$AB$111,23,0)</f>
        <v>26'00"</v>
      </c>
      <c r="H8" s="7" t="str">
        <f>VLOOKUP($A8,'入力（申告＆着順）'!$C$5:$AB$111,24,0)</f>
        <v>25'58"12</v>
      </c>
      <c r="I8" s="10">
        <f>VLOOKUP($A8,'入力（申告＆着順）'!$C$5:$AB$111,25,0)</f>
        <v>-1</v>
      </c>
      <c r="J8" s="9" t="str">
        <f>VLOOKUP($A8,'入力（申告＆着順）'!$C$5:$AB$111,26,0)</f>
        <v>0'01"88</v>
      </c>
    </row>
    <row r="9" spans="1:10" ht="19" x14ac:dyDescent="0.2">
      <c r="A9" s="11">
        <f t="shared" si="0"/>
        <v>5</v>
      </c>
      <c r="C9" s="6">
        <f t="shared" si="1"/>
        <v>5</v>
      </c>
      <c r="D9" s="26">
        <f>VLOOKUP($A9,'入力（申告＆着順）'!$C$5:$AB$111,4,0)</f>
        <v>5</v>
      </c>
      <c r="E9" s="6">
        <f>VLOOKUP($A9,'入力（申告＆着順）'!$C$5:$AB$111,2,0)</f>
        <v>42</v>
      </c>
      <c r="F9" s="6" t="str">
        <f>VLOOKUP($A9,'入力（申告＆着順）'!$C$5:$AB$111,3,0)</f>
        <v>関根　暴二郎</v>
      </c>
      <c r="G9" s="7" t="str">
        <f>VLOOKUP($A9,'入力（申告＆着順）'!$C$5:$AB$111,23,0)</f>
        <v>30'00"</v>
      </c>
      <c r="H9" s="7" t="str">
        <f>VLOOKUP($A9,'入力（申告＆着順）'!$C$5:$AB$111,24,0)</f>
        <v>29'57"81</v>
      </c>
      <c r="I9" s="10">
        <f>VLOOKUP($A9,'入力（申告＆着順）'!$C$5:$AB$111,25,0)</f>
        <v>-1</v>
      </c>
      <c r="J9" s="9" t="str">
        <f>VLOOKUP($A9,'入力（申告＆着順）'!$C$5:$AB$111,26,0)</f>
        <v>0'02"19</v>
      </c>
    </row>
    <row r="10" spans="1:10" ht="19" x14ac:dyDescent="0.2">
      <c r="A10" s="11">
        <f t="shared" si="0"/>
        <v>6</v>
      </c>
      <c r="C10" s="6">
        <f t="shared" si="1"/>
        <v>6</v>
      </c>
      <c r="D10" s="26">
        <f>VLOOKUP($A10,'入力（申告＆着順）'!$C$5:$AB$111,4,0)</f>
        <v>5</v>
      </c>
      <c r="E10" s="6">
        <f>VLOOKUP($A10,'入力（申告＆着順）'!$C$5:$AB$111,2,0)</f>
        <v>34</v>
      </c>
      <c r="F10" s="6" t="str">
        <f>VLOOKUP($A10,'入力（申告＆着順）'!$C$5:$AB$111,3,0)</f>
        <v>佐藤　裕和</v>
      </c>
      <c r="G10" s="7" t="str">
        <f>VLOOKUP($A10,'入力（申告＆着順）'!$C$5:$AB$111,23,0)</f>
        <v>20'50"</v>
      </c>
      <c r="H10" s="7" t="str">
        <f>VLOOKUP($A10,'入力（申告＆着順）'!$C$5:$AB$111,24,0)</f>
        <v>20'54"67</v>
      </c>
      <c r="I10" s="10">
        <f>VLOOKUP($A10,'入力（申告＆着順）'!$C$5:$AB$111,25,0)</f>
        <v>1</v>
      </c>
      <c r="J10" s="9" t="str">
        <f>VLOOKUP($A10,'入力（申告＆着順）'!$C$5:$AB$111,26,0)</f>
        <v>0'04"67</v>
      </c>
    </row>
    <row r="11" spans="1:10" ht="19" x14ac:dyDescent="0.2">
      <c r="A11" s="11">
        <f t="shared" si="0"/>
        <v>7</v>
      </c>
      <c r="C11" s="6">
        <f t="shared" si="1"/>
        <v>7</v>
      </c>
      <c r="D11" s="26">
        <f>VLOOKUP($A11,'入力（申告＆着順）'!$C$5:$AB$111,4,0)</f>
        <v>5</v>
      </c>
      <c r="E11" s="6">
        <f>VLOOKUP($A11,'入力（申告＆着順）'!$C$5:$AB$111,2,0)</f>
        <v>58</v>
      </c>
      <c r="F11" s="6" t="str">
        <f>VLOOKUP($A11,'入力（申告＆着順）'!$C$5:$AB$111,3,0)</f>
        <v>新見　賢治</v>
      </c>
      <c r="G11" s="7" t="str">
        <f>VLOOKUP($A11,'入力（申告＆着順）'!$C$5:$AB$111,23,0)</f>
        <v>26'00"</v>
      </c>
      <c r="H11" s="7" t="str">
        <f>VLOOKUP($A11,'入力（申告＆着順）'!$C$5:$AB$111,24,0)</f>
        <v>26'04"80</v>
      </c>
      <c r="I11" s="10">
        <f>VLOOKUP($A11,'入力（申告＆着順）'!$C$5:$AB$111,25,0)</f>
        <v>1</v>
      </c>
      <c r="J11" s="9" t="str">
        <f>VLOOKUP($A11,'入力（申告＆着順）'!$C$5:$AB$111,26,0)</f>
        <v>0'04"80</v>
      </c>
    </row>
    <row r="12" spans="1:10" ht="19" x14ac:dyDescent="0.2">
      <c r="A12" s="11">
        <f t="shared" si="0"/>
        <v>8</v>
      </c>
      <c r="C12" s="6">
        <f t="shared" si="1"/>
        <v>8</v>
      </c>
      <c r="D12" s="26">
        <f>VLOOKUP($A12,'入力（申告＆着順）'!$C$5:$AB$111,4,0)</f>
        <v>5</v>
      </c>
      <c r="E12" s="6">
        <f>VLOOKUP($A12,'入力（申告＆着順）'!$C$5:$AB$111,2,0)</f>
        <v>38</v>
      </c>
      <c r="F12" s="6" t="str">
        <f>VLOOKUP($A12,'入力（申告＆着順）'!$C$5:$AB$111,3,0)</f>
        <v>杉山　裕史</v>
      </c>
      <c r="G12" s="7" t="str">
        <f>VLOOKUP($A12,'入力（申告＆着順）'!$C$5:$AB$111,23,0)</f>
        <v>30'14"</v>
      </c>
      <c r="H12" s="7" t="str">
        <f>VLOOKUP($A12,'入力（申告＆着順）'!$C$5:$AB$111,24,0)</f>
        <v>30'29"01</v>
      </c>
      <c r="I12" s="10">
        <f>VLOOKUP($A12,'入力（申告＆着順）'!$C$5:$AB$111,25,0)</f>
        <v>1</v>
      </c>
      <c r="J12" s="9" t="str">
        <f>VLOOKUP($A12,'入力（申告＆着順）'!$C$5:$AB$111,26,0)</f>
        <v>0'15"01</v>
      </c>
    </row>
    <row r="13" spans="1:10" ht="19" x14ac:dyDescent="0.2">
      <c r="A13" s="11">
        <f t="shared" si="0"/>
        <v>9</v>
      </c>
      <c r="C13" s="6">
        <f t="shared" si="1"/>
        <v>9</v>
      </c>
      <c r="D13" s="26">
        <f>VLOOKUP($A13,'入力（申告＆着順）'!$C$5:$AB$111,4,0)</f>
        <v>5</v>
      </c>
      <c r="E13" s="6">
        <f>VLOOKUP($A13,'入力（申告＆着順）'!$C$5:$AB$111,2,0)</f>
        <v>65</v>
      </c>
      <c r="F13" s="6" t="str">
        <f>VLOOKUP($A13,'入力（申告＆着順）'!$C$5:$AB$111,3,0)</f>
        <v>日比野　淳一</v>
      </c>
      <c r="G13" s="7" t="str">
        <f>VLOOKUP($A13,'入力（申告＆着順）'!$C$5:$AB$111,23,0)</f>
        <v>24'40"</v>
      </c>
      <c r="H13" s="7" t="str">
        <f>VLOOKUP($A13,'入力（申告＆着順）'!$C$5:$AB$111,24,0)</f>
        <v>24'24"19</v>
      </c>
      <c r="I13" s="10">
        <f>VLOOKUP($A13,'入力（申告＆着順）'!$C$5:$AB$111,25,0)</f>
        <v>-1</v>
      </c>
      <c r="J13" s="9" t="str">
        <f>VLOOKUP($A13,'入力（申告＆着順）'!$C$5:$AB$111,26,0)</f>
        <v>0'15"81</v>
      </c>
    </row>
    <row r="14" spans="1:10" ht="19" x14ac:dyDescent="0.2">
      <c r="A14" s="11">
        <f t="shared" si="0"/>
        <v>10</v>
      </c>
      <c r="C14" s="6">
        <f t="shared" si="1"/>
        <v>10</v>
      </c>
      <c r="D14" s="26">
        <f>VLOOKUP($A14,'入力（申告＆着順）'!$C$5:$AB$111,4,0)</f>
        <v>5</v>
      </c>
      <c r="E14" s="6">
        <f>VLOOKUP($A14,'入力（申告＆着順）'!$C$5:$AB$111,2,0)</f>
        <v>29</v>
      </c>
      <c r="F14" s="6" t="str">
        <f>VLOOKUP($A14,'入力（申告＆着順）'!$C$5:$AB$111,3,0)</f>
        <v>小林　伸彦</v>
      </c>
      <c r="G14" s="7" t="str">
        <f>VLOOKUP($A14,'入力（申告＆着順）'!$C$5:$AB$111,23,0)</f>
        <v>25'30"</v>
      </c>
      <c r="H14" s="7" t="str">
        <f>VLOOKUP($A14,'入力（申告＆着順）'!$C$5:$AB$111,24,0)</f>
        <v>25'09"60</v>
      </c>
      <c r="I14" s="10">
        <f>VLOOKUP($A14,'入力（申告＆着順）'!$C$5:$AB$111,25,0)</f>
        <v>-1</v>
      </c>
      <c r="J14" s="9" t="str">
        <f>VLOOKUP($A14,'入力（申告＆着順）'!$C$5:$AB$111,26,0)</f>
        <v>0'20"40</v>
      </c>
    </row>
  </sheetData>
  <sheetProtection sheet="1" objects="1" scenarios="1"/>
  <mergeCells count="1">
    <mergeCell ref="C2:J2"/>
  </mergeCells>
  <phoneticPr fontId="10"/>
  <conditionalFormatting sqref="C5:C14">
    <cfRule type="expression" dxfId="7" priority="2">
      <formula>D5&lt;&gt;5</formula>
    </cfRule>
  </conditionalFormatting>
  <conditionalFormatting sqref="C5:J14">
    <cfRule type="expression" dxfId="6" priority="1">
      <formula>$G5="0'00"""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J14"/>
  <sheetViews>
    <sheetView showGridLines="0" zoomScale="160" zoomScaleNormal="160" workbookViewId="0">
      <selection activeCell="O9" sqref="O9"/>
    </sheetView>
  </sheetViews>
  <sheetFormatPr defaultRowHeight="13" x14ac:dyDescent="0.2"/>
  <cols>
    <col min="1" max="1" width="3.453125" style="11" bestFit="1" customWidth="1"/>
    <col min="2" max="2" width="1.7265625" customWidth="1"/>
    <col min="3" max="3" width="7" bestFit="1" customWidth="1"/>
    <col min="4" max="4" width="7" customWidth="1"/>
    <col min="5" max="5" width="0.90625" customWidth="1"/>
    <col min="6" max="6" width="31.453125" bestFit="1" customWidth="1"/>
    <col min="7" max="7" width="14" style="3" bestFit="1" customWidth="1"/>
    <col min="8" max="8" width="11.453125" style="3" customWidth="1"/>
    <col min="9" max="9" width="3.08984375" bestFit="1" customWidth="1"/>
    <col min="10" max="10" width="11.453125" style="3" customWidth="1"/>
  </cols>
  <sheetData>
    <row r="2" spans="1:10" ht="21" x14ac:dyDescent="0.2">
      <c r="C2" s="62" t="str">
        <f>'入力（申告＆着順）'!$D$2</f>
        <v>2025年度　横浜緑走友会　申告タイムレース</v>
      </c>
      <c r="D2" s="62"/>
      <c r="E2" s="62"/>
      <c r="F2" s="62"/>
      <c r="G2" s="62"/>
      <c r="H2" s="62"/>
      <c r="I2" s="62"/>
      <c r="J2" s="62"/>
    </row>
    <row r="4" spans="1:10" ht="19" x14ac:dyDescent="0.2">
      <c r="C4" s="6" t="s">
        <v>10</v>
      </c>
      <c r="D4" s="6" t="s">
        <v>22</v>
      </c>
      <c r="E4" s="7" t="s">
        <v>11</v>
      </c>
      <c r="F4" s="7" t="s">
        <v>13</v>
      </c>
      <c r="G4" s="7" t="s">
        <v>1</v>
      </c>
      <c r="H4" s="7" t="s">
        <v>0</v>
      </c>
      <c r="I4" s="8"/>
      <c r="J4" s="22" t="s">
        <v>20</v>
      </c>
    </row>
    <row r="5" spans="1:10" ht="19" x14ac:dyDescent="0.2">
      <c r="A5" s="11">
        <f>ROW()-4</f>
        <v>1</v>
      </c>
      <c r="C5" s="6">
        <f t="shared" ref="C5:C14" si="0">IF($J5=$J4,$C4,$A5)</f>
        <v>1</v>
      </c>
      <c r="D5" s="26"/>
      <c r="E5" s="6"/>
      <c r="F5" s="41" t="s">
        <v>43</v>
      </c>
      <c r="G5" s="7"/>
      <c r="H5" s="7"/>
      <c r="I5" s="10"/>
      <c r="J5" s="9"/>
    </row>
    <row r="6" spans="1:10" ht="19" x14ac:dyDescent="0.2">
      <c r="A6" s="11">
        <f t="shared" ref="A6:A14" si="1">ROW()-4</f>
        <v>2</v>
      </c>
      <c r="C6" s="6">
        <f t="shared" si="0"/>
        <v>2</v>
      </c>
      <c r="D6" s="26">
        <f>VLOOKUP($A6,'入力（申告＆着順）'!$C$5:$AB$111,4,0)</f>
        <v>5</v>
      </c>
      <c r="E6" s="6">
        <f>VLOOKUP($A6,'入力（申告＆着順）'!$C$5:$AB$111,2,0)</f>
        <v>94</v>
      </c>
      <c r="F6" s="6" t="str">
        <f>VLOOKUP($A6,'入力（申告＆着順）'!$C$5:$AB$111,3,0)</f>
        <v>渡辺　葉一</v>
      </c>
      <c r="G6" s="7" t="str">
        <f>VLOOKUP($A6,'入力（申告＆着順）'!$C$5:$AB$111,23,0)</f>
        <v>24'15"</v>
      </c>
      <c r="H6" s="7" t="str">
        <f>VLOOKUP($A6,'入力（申告＆着順）'!$C$5:$AB$111,24,0)</f>
        <v>24'15"88</v>
      </c>
      <c r="I6" s="10">
        <f>VLOOKUP($A6,'入力（申告＆着順）'!$C$5:$AB$111,25,0)</f>
        <v>1</v>
      </c>
      <c r="J6" s="9" t="str">
        <f>VLOOKUP($A6,'入力（申告＆着順）'!$C$5:$AB$111,26,0)</f>
        <v>0'00"88</v>
      </c>
    </row>
    <row r="7" spans="1:10" ht="19" x14ac:dyDescent="0.2">
      <c r="A7" s="11">
        <f t="shared" si="1"/>
        <v>3</v>
      </c>
      <c r="C7" s="6">
        <f t="shared" si="0"/>
        <v>3</v>
      </c>
      <c r="D7" s="26">
        <f>VLOOKUP($A7,'入力（申告＆着順）'!$C$5:$AB$111,4,0)</f>
        <v>5</v>
      </c>
      <c r="E7" s="6">
        <f>VLOOKUP($A7,'入力（申告＆着順）'!$C$5:$AB$111,2,0)</f>
        <v>32</v>
      </c>
      <c r="F7" s="6" t="str">
        <f>VLOOKUP($A7,'入力（申告＆着順）'!$C$5:$AB$111,3,0)</f>
        <v>佐藤　達則</v>
      </c>
      <c r="G7" s="7" t="str">
        <f>VLOOKUP($A7,'入力（申告＆着順）'!$C$5:$AB$111,23,0)</f>
        <v>21'15"</v>
      </c>
      <c r="H7" s="7" t="str">
        <f>VLOOKUP($A7,'入力（申告＆着順）'!$C$5:$AB$111,24,0)</f>
        <v>21'13"31</v>
      </c>
      <c r="I7" s="10">
        <f>VLOOKUP($A7,'入力（申告＆着順）'!$C$5:$AB$111,25,0)</f>
        <v>-1</v>
      </c>
      <c r="J7" s="9" t="str">
        <f>VLOOKUP($A7,'入力（申告＆着順）'!$C$5:$AB$111,26,0)</f>
        <v>0'01"69</v>
      </c>
    </row>
    <row r="8" spans="1:10" ht="19" x14ac:dyDescent="0.2">
      <c r="A8" s="11">
        <f t="shared" si="1"/>
        <v>4</v>
      </c>
      <c r="C8" s="6">
        <f t="shared" si="0"/>
        <v>4</v>
      </c>
      <c r="D8" s="26">
        <f>VLOOKUP($A8,'入力（申告＆着順）'!$C$5:$AB$111,4,0)</f>
        <v>5</v>
      </c>
      <c r="E8" s="6">
        <f>VLOOKUP($A8,'入力（申告＆着順）'!$C$5:$AB$111,2,0)</f>
        <v>84</v>
      </c>
      <c r="F8" s="6" t="str">
        <f>VLOOKUP($A8,'入力（申告＆着順）'!$C$5:$AB$111,3,0)</f>
        <v>八木　宏憲</v>
      </c>
      <c r="G8" s="7" t="str">
        <f>VLOOKUP($A8,'入力（申告＆着順）'!$C$5:$AB$111,23,0)</f>
        <v>26'00"</v>
      </c>
      <c r="H8" s="7" t="str">
        <f>VLOOKUP($A8,'入力（申告＆着順）'!$C$5:$AB$111,24,0)</f>
        <v>25'58"12</v>
      </c>
      <c r="I8" s="10">
        <f>VLOOKUP($A8,'入力（申告＆着順）'!$C$5:$AB$111,25,0)</f>
        <v>-1</v>
      </c>
      <c r="J8" s="9" t="str">
        <f>VLOOKUP($A8,'入力（申告＆着順）'!$C$5:$AB$111,26,0)</f>
        <v>0'01"88</v>
      </c>
    </row>
    <row r="9" spans="1:10" ht="19" x14ac:dyDescent="0.2">
      <c r="A9" s="11">
        <f t="shared" si="1"/>
        <v>5</v>
      </c>
      <c r="C9" s="6">
        <f t="shared" si="0"/>
        <v>5</v>
      </c>
      <c r="D9" s="26">
        <f>VLOOKUP($A9,'入力（申告＆着順）'!$C$5:$AB$111,4,0)</f>
        <v>5</v>
      </c>
      <c r="E9" s="6">
        <f>VLOOKUP($A9,'入力（申告＆着順）'!$C$5:$AB$111,2,0)</f>
        <v>42</v>
      </c>
      <c r="F9" s="6" t="str">
        <f>VLOOKUP($A9,'入力（申告＆着順）'!$C$5:$AB$111,3,0)</f>
        <v>関根　暴二郎</v>
      </c>
      <c r="G9" s="7" t="str">
        <f>VLOOKUP($A9,'入力（申告＆着順）'!$C$5:$AB$111,23,0)</f>
        <v>30'00"</v>
      </c>
      <c r="H9" s="7" t="str">
        <f>VLOOKUP($A9,'入力（申告＆着順）'!$C$5:$AB$111,24,0)</f>
        <v>29'57"81</v>
      </c>
      <c r="I9" s="10">
        <f>VLOOKUP($A9,'入力（申告＆着順）'!$C$5:$AB$111,25,0)</f>
        <v>-1</v>
      </c>
      <c r="J9" s="9" t="str">
        <f>VLOOKUP($A9,'入力（申告＆着順）'!$C$5:$AB$111,26,0)</f>
        <v>0'02"19</v>
      </c>
    </row>
    <row r="10" spans="1:10" ht="19" x14ac:dyDescent="0.2">
      <c r="A10" s="11">
        <f t="shared" si="1"/>
        <v>6</v>
      </c>
      <c r="C10" s="6">
        <f t="shared" si="0"/>
        <v>6</v>
      </c>
      <c r="D10" s="26">
        <f>VLOOKUP($A10,'入力（申告＆着順）'!$C$5:$AB$111,4,0)</f>
        <v>5</v>
      </c>
      <c r="E10" s="6">
        <f>VLOOKUP($A10,'入力（申告＆着順）'!$C$5:$AB$111,2,0)</f>
        <v>34</v>
      </c>
      <c r="F10" s="6" t="str">
        <f>VLOOKUP($A10,'入力（申告＆着順）'!$C$5:$AB$111,3,0)</f>
        <v>佐藤　裕和</v>
      </c>
      <c r="G10" s="7" t="str">
        <f>VLOOKUP($A10,'入力（申告＆着順）'!$C$5:$AB$111,23,0)</f>
        <v>20'50"</v>
      </c>
      <c r="H10" s="7" t="str">
        <f>VLOOKUP($A10,'入力（申告＆着順）'!$C$5:$AB$111,24,0)</f>
        <v>20'54"67</v>
      </c>
      <c r="I10" s="10">
        <f>VLOOKUP($A10,'入力（申告＆着順）'!$C$5:$AB$111,25,0)</f>
        <v>1</v>
      </c>
      <c r="J10" s="9" t="str">
        <f>VLOOKUP($A10,'入力（申告＆着順）'!$C$5:$AB$111,26,0)</f>
        <v>0'04"67</v>
      </c>
    </row>
    <row r="11" spans="1:10" ht="19" x14ac:dyDescent="0.2">
      <c r="A11" s="11">
        <f t="shared" si="1"/>
        <v>7</v>
      </c>
      <c r="C11" s="6">
        <f t="shared" si="0"/>
        <v>7</v>
      </c>
      <c r="D11" s="26">
        <f>VLOOKUP($A11,'入力（申告＆着順）'!$C$5:$AB$111,4,0)</f>
        <v>5</v>
      </c>
      <c r="E11" s="6">
        <f>VLOOKUP($A11,'入力（申告＆着順）'!$C$5:$AB$111,2,0)</f>
        <v>58</v>
      </c>
      <c r="F11" s="6" t="str">
        <f>VLOOKUP($A11,'入力（申告＆着順）'!$C$5:$AB$111,3,0)</f>
        <v>新見　賢治</v>
      </c>
      <c r="G11" s="7" t="str">
        <f>VLOOKUP($A11,'入力（申告＆着順）'!$C$5:$AB$111,23,0)</f>
        <v>26'00"</v>
      </c>
      <c r="H11" s="7" t="str">
        <f>VLOOKUP($A11,'入力（申告＆着順）'!$C$5:$AB$111,24,0)</f>
        <v>26'04"80</v>
      </c>
      <c r="I11" s="10">
        <f>VLOOKUP($A11,'入力（申告＆着順）'!$C$5:$AB$111,25,0)</f>
        <v>1</v>
      </c>
      <c r="J11" s="9" t="str">
        <f>VLOOKUP($A11,'入力（申告＆着順）'!$C$5:$AB$111,26,0)</f>
        <v>0'04"80</v>
      </c>
    </row>
    <row r="12" spans="1:10" ht="19" x14ac:dyDescent="0.2">
      <c r="A12" s="11">
        <f t="shared" si="1"/>
        <v>8</v>
      </c>
      <c r="C12" s="6">
        <f t="shared" si="0"/>
        <v>8</v>
      </c>
      <c r="D12" s="26">
        <f>VLOOKUP($A12,'入力（申告＆着順）'!$C$5:$AB$111,4,0)</f>
        <v>5</v>
      </c>
      <c r="E12" s="6">
        <f>VLOOKUP($A12,'入力（申告＆着順）'!$C$5:$AB$111,2,0)</f>
        <v>38</v>
      </c>
      <c r="F12" s="6" t="str">
        <f>VLOOKUP($A12,'入力（申告＆着順）'!$C$5:$AB$111,3,0)</f>
        <v>杉山　裕史</v>
      </c>
      <c r="G12" s="7" t="str">
        <f>VLOOKUP($A12,'入力（申告＆着順）'!$C$5:$AB$111,23,0)</f>
        <v>30'14"</v>
      </c>
      <c r="H12" s="7" t="str">
        <f>VLOOKUP($A12,'入力（申告＆着順）'!$C$5:$AB$111,24,0)</f>
        <v>30'29"01</v>
      </c>
      <c r="I12" s="10">
        <f>VLOOKUP($A12,'入力（申告＆着順）'!$C$5:$AB$111,25,0)</f>
        <v>1</v>
      </c>
      <c r="J12" s="9" t="str">
        <f>VLOOKUP($A12,'入力（申告＆着順）'!$C$5:$AB$111,26,0)</f>
        <v>0'15"01</v>
      </c>
    </row>
    <row r="13" spans="1:10" ht="19" x14ac:dyDescent="0.2">
      <c r="A13" s="11">
        <f t="shared" si="1"/>
        <v>9</v>
      </c>
      <c r="C13" s="6">
        <f t="shared" si="0"/>
        <v>9</v>
      </c>
      <c r="D13" s="26">
        <f>VLOOKUP($A13,'入力（申告＆着順）'!$C$5:$AB$111,4,0)</f>
        <v>5</v>
      </c>
      <c r="E13" s="6">
        <f>VLOOKUP($A13,'入力（申告＆着順）'!$C$5:$AB$111,2,0)</f>
        <v>65</v>
      </c>
      <c r="F13" s="6" t="str">
        <f>VLOOKUP($A13,'入力（申告＆着順）'!$C$5:$AB$111,3,0)</f>
        <v>日比野　淳一</v>
      </c>
      <c r="G13" s="7" t="str">
        <f>VLOOKUP($A13,'入力（申告＆着順）'!$C$5:$AB$111,23,0)</f>
        <v>24'40"</v>
      </c>
      <c r="H13" s="7" t="str">
        <f>VLOOKUP($A13,'入力（申告＆着順）'!$C$5:$AB$111,24,0)</f>
        <v>24'24"19</v>
      </c>
      <c r="I13" s="10">
        <f>VLOOKUP($A13,'入力（申告＆着順）'!$C$5:$AB$111,25,0)</f>
        <v>-1</v>
      </c>
      <c r="J13" s="9" t="str">
        <f>VLOOKUP($A13,'入力（申告＆着順）'!$C$5:$AB$111,26,0)</f>
        <v>0'15"81</v>
      </c>
    </row>
    <row r="14" spans="1:10" ht="19" x14ac:dyDescent="0.2">
      <c r="A14" s="11">
        <f t="shared" si="1"/>
        <v>10</v>
      </c>
      <c r="C14" s="6">
        <f t="shared" si="0"/>
        <v>10</v>
      </c>
      <c r="D14" s="26">
        <f>VLOOKUP($A14,'入力（申告＆着順）'!$C$5:$AB$111,4,0)</f>
        <v>5</v>
      </c>
      <c r="E14" s="6">
        <f>VLOOKUP($A14,'入力（申告＆着順）'!$C$5:$AB$111,2,0)</f>
        <v>29</v>
      </c>
      <c r="F14" s="6" t="str">
        <f>VLOOKUP($A14,'入力（申告＆着順）'!$C$5:$AB$111,3,0)</f>
        <v>小林　伸彦</v>
      </c>
      <c r="G14" s="7" t="str">
        <f>VLOOKUP($A14,'入力（申告＆着順）'!$C$5:$AB$111,23,0)</f>
        <v>25'30"</v>
      </c>
      <c r="H14" s="7" t="str">
        <f>VLOOKUP($A14,'入力（申告＆着順）'!$C$5:$AB$111,24,0)</f>
        <v>25'09"60</v>
      </c>
      <c r="I14" s="10">
        <f>VLOOKUP($A14,'入力（申告＆着順）'!$C$5:$AB$111,25,0)</f>
        <v>-1</v>
      </c>
      <c r="J14" s="9" t="str">
        <f>VLOOKUP($A14,'入力（申告＆着順）'!$C$5:$AB$111,26,0)</f>
        <v>0'20"40</v>
      </c>
    </row>
  </sheetData>
  <sheetProtection sheet="1" objects="1" scenarios="1"/>
  <mergeCells count="1">
    <mergeCell ref="C2:J2"/>
  </mergeCells>
  <phoneticPr fontId="10"/>
  <conditionalFormatting sqref="C5:C14">
    <cfRule type="expression" dxfId="5" priority="4">
      <formula>D5&lt;&gt;5</formula>
    </cfRule>
  </conditionalFormatting>
  <conditionalFormatting sqref="C5:J14">
    <cfRule type="expression" dxfId="4" priority="5">
      <formula>$G5="0'00"""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14"/>
  <sheetViews>
    <sheetView showGridLines="0" zoomScale="160" zoomScaleNormal="160" workbookViewId="0">
      <selection activeCell="O9" sqref="O9"/>
    </sheetView>
  </sheetViews>
  <sheetFormatPr defaultRowHeight="13" x14ac:dyDescent="0.2"/>
  <cols>
    <col min="1" max="1" width="3.453125" style="11" bestFit="1" customWidth="1"/>
    <col min="2" max="2" width="1.7265625" customWidth="1"/>
    <col min="3" max="3" width="7" bestFit="1" customWidth="1"/>
    <col min="4" max="4" width="7" customWidth="1"/>
    <col min="5" max="5" width="0.90625" customWidth="1"/>
    <col min="6" max="6" width="31.453125" bestFit="1" customWidth="1"/>
    <col min="7" max="7" width="14" style="3" bestFit="1" customWidth="1"/>
    <col min="8" max="8" width="11.453125" style="3" customWidth="1"/>
    <col min="9" max="9" width="3.08984375" bestFit="1" customWidth="1"/>
    <col min="10" max="10" width="11.453125" style="3" customWidth="1"/>
  </cols>
  <sheetData>
    <row r="2" spans="1:10" ht="21" x14ac:dyDescent="0.2">
      <c r="C2" s="62" t="str">
        <f>'入力（申告＆着順）'!$D$2</f>
        <v>2025年度　横浜緑走友会　申告タイムレース</v>
      </c>
      <c r="D2" s="62"/>
      <c r="E2" s="62"/>
      <c r="F2" s="62"/>
      <c r="G2" s="62"/>
      <c r="H2" s="62"/>
      <c r="I2" s="62"/>
      <c r="J2" s="62"/>
    </row>
    <row r="4" spans="1:10" ht="19" x14ac:dyDescent="0.2">
      <c r="C4" s="6" t="s">
        <v>10</v>
      </c>
      <c r="D4" s="6" t="s">
        <v>22</v>
      </c>
      <c r="E4" s="7" t="s">
        <v>11</v>
      </c>
      <c r="F4" s="7" t="s">
        <v>13</v>
      </c>
      <c r="G4" s="7" t="s">
        <v>1</v>
      </c>
      <c r="H4" s="7" t="s">
        <v>0</v>
      </c>
      <c r="I4" s="8"/>
      <c r="J4" s="22" t="s">
        <v>20</v>
      </c>
    </row>
    <row r="5" spans="1:10" ht="19" x14ac:dyDescent="0.2">
      <c r="A5" s="11">
        <f>ROW()-4</f>
        <v>1</v>
      </c>
      <c r="C5" s="6">
        <f t="shared" ref="C5:C14" si="0">IF($J5=$J4,$C4,$A5)</f>
        <v>1</v>
      </c>
      <c r="D5" s="26">
        <f>VLOOKUP($A5,'入力（申告＆着順）'!$C$5:$AB$111,4,0)</f>
        <v>5</v>
      </c>
      <c r="E5" s="6">
        <f>VLOOKUP($A5,'入力（申告＆着順）'!$C$5:$AB$111,2,0)</f>
        <v>40</v>
      </c>
      <c r="F5" s="6" t="str">
        <f>VLOOKUP($A5,'入力（申告＆着順）'!$C$5:$AB$111,3,0)</f>
        <v>須田　亜木</v>
      </c>
      <c r="G5" s="7" t="str">
        <f>VLOOKUP($A5,'入力（申告＆着順）'!$C$5:$AB$111,23,0)</f>
        <v>22'59"</v>
      </c>
      <c r="H5" s="7" t="str">
        <f>VLOOKUP($A5,'入力（申告＆着順）'!$C$5:$AB$111,24,0)</f>
        <v>22'58"75</v>
      </c>
      <c r="I5" s="10">
        <f>VLOOKUP($A5,'入力（申告＆着順）'!$C$5:$AB$111,25,0)</f>
        <v>-1</v>
      </c>
      <c r="J5" s="9" t="str">
        <f>VLOOKUP($A5,'入力（申告＆着順）'!$C$5:$AB$111,26,0)</f>
        <v>0'00"25</v>
      </c>
    </row>
    <row r="6" spans="1:10" ht="19" x14ac:dyDescent="0.2">
      <c r="A6" s="11">
        <f t="shared" ref="A6:A14" si="1">ROW()-4</f>
        <v>2</v>
      </c>
      <c r="C6" s="6">
        <f t="shared" si="0"/>
        <v>2</v>
      </c>
      <c r="D6" s="26">
        <f>VLOOKUP($A6,'入力（申告＆着順）'!$C$5:$AB$111,4,0)</f>
        <v>5</v>
      </c>
      <c r="E6" s="6">
        <f>VLOOKUP($A6,'入力（申告＆着順）'!$C$5:$AB$111,2,0)</f>
        <v>94</v>
      </c>
      <c r="F6" s="6" t="str">
        <f>VLOOKUP($A6,'入力（申告＆着順）'!$C$5:$AB$111,3,0)</f>
        <v>渡辺　葉一</v>
      </c>
      <c r="G6" s="7" t="str">
        <f>VLOOKUP($A6,'入力（申告＆着順）'!$C$5:$AB$111,23,0)</f>
        <v>24'15"</v>
      </c>
      <c r="H6" s="7" t="str">
        <f>VLOOKUP($A6,'入力（申告＆着順）'!$C$5:$AB$111,24,0)</f>
        <v>24'15"88</v>
      </c>
      <c r="I6" s="10">
        <f>VLOOKUP($A6,'入力（申告＆着順）'!$C$5:$AB$111,25,0)</f>
        <v>1</v>
      </c>
      <c r="J6" s="9" t="str">
        <f>VLOOKUP($A6,'入力（申告＆着順）'!$C$5:$AB$111,26,0)</f>
        <v>0'00"88</v>
      </c>
    </row>
    <row r="7" spans="1:10" ht="19" x14ac:dyDescent="0.2">
      <c r="A7" s="11">
        <f t="shared" si="1"/>
        <v>3</v>
      </c>
      <c r="C7" s="6">
        <f t="shared" si="0"/>
        <v>3</v>
      </c>
      <c r="D7" s="26">
        <f>VLOOKUP($A7,'入力（申告＆着順）'!$C$5:$AB$111,4,0)</f>
        <v>5</v>
      </c>
      <c r="E7" s="6">
        <f>VLOOKUP($A7,'入力（申告＆着順）'!$C$5:$AB$111,2,0)</f>
        <v>32</v>
      </c>
      <c r="F7" s="6" t="str">
        <f>VLOOKUP($A7,'入力（申告＆着順）'!$C$5:$AB$111,3,0)</f>
        <v>佐藤　達則</v>
      </c>
      <c r="G7" s="7" t="str">
        <f>VLOOKUP($A7,'入力（申告＆着順）'!$C$5:$AB$111,23,0)</f>
        <v>21'15"</v>
      </c>
      <c r="H7" s="7" t="str">
        <f>VLOOKUP($A7,'入力（申告＆着順）'!$C$5:$AB$111,24,0)</f>
        <v>21'13"31</v>
      </c>
      <c r="I7" s="10">
        <f>VLOOKUP($A7,'入力（申告＆着順）'!$C$5:$AB$111,25,0)</f>
        <v>-1</v>
      </c>
      <c r="J7" s="9" t="str">
        <f>VLOOKUP($A7,'入力（申告＆着順）'!$C$5:$AB$111,26,0)</f>
        <v>0'01"69</v>
      </c>
    </row>
    <row r="8" spans="1:10" ht="19" x14ac:dyDescent="0.2">
      <c r="A8" s="11">
        <f t="shared" si="1"/>
        <v>4</v>
      </c>
      <c r="C8" s="6">
        <f t="shared" si="0"/>
        <v>4</v>
      </c>
      <c r="D8" s="26">
        <f>VLOOKUP($A8,'入力（申告＆着順）'!$C$5:$AB$111,4,0)</f>
        <v>5</v>
      </c>
      <c r="E8" s="6">
        <f>VLOOKUP($A8,'入力（申告＆着順）'!$C$5:$AB$111,2,0)</f>
        <v>84</v>
      </c>
      <c r="F8" s="6" t="str">
        <f>VLOOKUP($A8,'入力（申告＆着順）'!$C$5:$AB$111,3,0)</f>
        <v>八木　宏憲</v>
      </c>
      <c r="G8" s="7" t="str">
        <f>VLOOKUP($A8,'入力（申告＆着順）'!$C$5:$AB$111,23,0)</f>
        <v>26'00"</v>
      </c>
      <c r="H8" s="7" t="str">
        <f>VLOOKUP($A8,'入力（申告＆着順）'!$C$5:$AB$111,24,0)</f>
        <v>25'58"12</v>
      </c>
      <c r="I8" s="10">
        <f>VLOOKUP($A8,'入力（申告＆着順）'!$C$5:$AB$111,25,0)</f>
        <v>-1</v>
      </c>
      <c r="J8" s="9" t="str">
        <f>VLOOKUP($A8,'入力（申告＆着順）'!$C$5:$AB$111,26,0)</f>
        <v>0'01"88</v>
      </c>
    </row>
    <row r="9" spans="1:10" ht="19" x14ac:dyDescent="0.2">
      <c r="A9" s="11">
        <f t="shared" si="1"/>
        <v>5</v>
      </c>
      <c r="C9" s="6">
        <f t="shared" si="0"/>
        <v>5</v>
      </c>
      <c r="D9" s="26">
        <f>VLOOKUP($A9,'入力（申告＆着順）'!$C$5:$AB$111,4,0)</f>
        <v>5</v>
      </c>
      <c r="E9" s="6">
        <f>VLOOKUP($A9,'入力（申告＆着順）'!$C$5:$AB$111,2,0)</f>
        <v>42</v>
      </c>
      <c r="F9" s="6" t="str">
        <f>VLOOKUP($A9,'入力（申告＆着順）'!$C$5:$AB$111,3,0)</f>
        <v>関根　暴二郎</v>
      </c>
      <c r="G9" s="7" t="str">
        <f>VLOOKUP($A9,'入力（申告＆着順）'!$C$5:$AB$111,23,0)</f>
        <v>30'00"</v>
      </c>
      <c r="H9" s="7" t="str">
        <f>VLOOKUP($A9,'入力（申告＆着順）'!$C$5:$AB$111,24,0)</f>
        <v>29'57"81</v>
      </c>
      <c r="I9" s="10">
        <f>VLOOKUP($A9,'入力（申告＆着順）'!$C$5:$AB$111,25,0)</f>
        <v>-1</v>
      </c>
      <c r="J9" s="9" t="str">
        <f>VLOOKUP($A9,'入力（申告＆着順）'!$C$5:$AB$111,26,0)</f>
        <v>0'02"19</v>
      </c>
    </row>
    <row r="10" spans="1:10" ht="19" x14ac:dyDescent="0.2">
      <c r="A10" s="11">
        <f t="shared" si="1"/>
        <v>6</v>
      </c>
      <c r="C10" s="6">
        <f t="shared" si="0"/>
        <v>6</v>
      </c>
      <c r="D10" s="26">
        <f>VLOOKUP($A10,'入力（申告＆着順）'!$C$5:$AB$111,4,0)</f>
        <v>5</v>
      </c>
      <c r="E10" s="6">
        <f>VLOOKUP($A10,'入力（申告＆着順）'!$C$5:$AB$111,2,0)</f>
        <v>34</v>
      </c>
      <c r="F10" s="6" t="str">
        <f>VLOOKUP($A10,'入力（申告＆着順）'!$C$5:$AB$111,3,0)</f>
        <v>佐藤　裕和</v>
      </c>
      <c r="G10" s="7" t="str">
        <f>VLOOKUP($A10,'入力（申告＆着順）'!$C$5:$AB$111,23,0)</f>
        <v>20'50"</v>
      </c>
      <c r="H10" s="7" t="str">
        <f>VLOOKUP($A10,'入力（申告＆着順）'!$C$5:$AB$111,24,0)</f>
        <v>20'54"67</v>
      </c>
      <c r="I10" s="10">
        <f>VLOOKUP($A10,'入力（申告＆着順）'!$C$5:$AB$111,25,0)</f>
        <v>1</v>
      </c>
      <c r="J10" s="9" t="str">
        <f>VLOOKUP($A10,'入力（申告＆着順）'!$C$5:$AB$111,26,0)</f>
        <v>0'04"67</v>
      </c>
    </row>
    <row r="11" spans="1:10" ht="19" x14ac:dyDescent="0.2">
      <c r="A11" s="11">
        <f t="shared" si="1"/>
        <v>7</v>
      </c>
      <c r="C11" s="6">
        <f t="shared" si="0"/>
        <v>7</v>
      </c>
      <c r="D11" s="26">
        <f>VLOOKUP($A11,'入力（申告＆着順）'!$C$5:$AB$111,4,0)</f>
        <v>5</v>
      </c>
      <c r="E11" s="6">
        <f>VLOOKUP($A11,'入力（申告＆着順）'!$C$5:$AB$111,2,0)</f>
        <v>58</v>
      </c>
      <c r="F11" s="6" t="str">
        <f>VLOOKUP($A11,'入力（申告＆着順）'!$C$5:$AB$111,3,0)</f>
        <v>新見　賢治</v>
      </c>
      <c r="G11" s="7" t="str">
        <f>VLOOKUP($A11,'入力（申告＆着順）'!$C$5:$AB$111,23,0)</f>
        <v>26'00"</v>
      </c>
      <c r="H11" s="7" t="str">
        <f>VLOOKUP($A11,'入力（申告＆着順）'!$C$5:$AB$111,24,0)</f>
        <v>26'04"80</v>
      </c>
      <c r="I11" s="10">
        <f>VLOOKUP($A11,'入力（申告＆着順）'!$C$5:$AB$111,25,0)</f>
        <v>1</v>
      </c>
      <c r="J11" s="9" t="str">
        <f>VLOOKUP($A11,'入力（申告＆着順）'!$C$5:$AB$111,26,0)</f>
        <v>0'04"80</v>
      </c>
    </row>
    <row r="12" spans="1:10" ht="19" x14ac:dyDescent="0.2">
      <c r="A12" s="11">
        <f t="shared" si="1"/>
        <v>8</v>
      </c>
      <c r="C12" s="6">
        <f t="shared" si="0"/>
        <v>8</v>
      </c>
      <c r="D12" s="26">
        <f>VLOOKUP($A12,'入力（申告＆着順）'!$C$5:$AB$111,4,0)</f>
        <v>5</v>
      </c>
      <c r="E12" s="6">
        <f>VLOOKUP($A12,'入力（申告＆着順）'!$C$5:$AB$111,2,0)</f>
        <v>38</v>
      </c>
      <c r="F12" s="6" t="str">
        <f>VLOOKUP($A12,'入力（申告＆着順）'!$C$5:$AB$111,3,0)</f>
        <v>杉山　裕史</v>
      </c>
      <c r="G12" s="7" t="str">
        <f>VLOOKUP($A12,'入力（申告＆着順）'!$C$5:$AB$111,23,0)</f>
        <v>30'14"</v>
      </c>
      <c r="H12" s="7" t="str">
        <f>VLOOKUP($A12,'入力（申告＆着順）'!$C$5:$AB$111,24,0)</f>
        <v>30'29"01</v>
      </c>
      <c r="I12" s="10">
        <f>VLOOKUP($A12,'入力（申告＆着順）'!$C$5:$AB$111,25,0)</f>
        <v>1</v>
      </c>
      <c r="J12" s="9" t="str">
        <f>VLOOKUP($A12,'入力（申告＆着順）'!$C$5:$AB$111,26,0)</f>
        <v>0'15"01</v>
      </c>
    </row>
    <row r="13" spans="1:10" ht="19" x14ac:dyDescent="0.2">
      <c r="A13" s="11">
        <f t="shared" si="1"/>
        <v>9</v>
      </c>
      <c r="C13" s="6">
        <f t="shared" si="0"/>
        <v>9</v>
      </c>
      <c r="D13" s="26">
        <f>VLOOKUP($A13,'入力（申告＆着順）'!$C$5:$AB$111,4,0)</f>
        <v>5</v>
      </c>
      <c r="E13" s="6">
        <f>VLOOKUP($A13,'入力（申告＆着順）'!$C$5:$AB$111,2,0)</f>
        <v>65</v>
      </c>
      <c r="F13" s="6" t="str">
        <f>VLOOKUP($A13,'入力（申告＆着順）'!$C$5:$AB$111,3,0)</f>
        <v>日比野　淳一</v>
      </c>
      <c r="G13" s="7" t="str">
        <f>VLOOKUP($A13,'入力（申告＆着順）'!$C$5:$AB$111,23,0)</f>
        <v>24'40"</v>
      </c>
      <c r="H13" s="7" t="str">
        <f>VLOOKUP($A13,'入力（申告＆着順）'!$C$5:$AB$111,24,0)</f>
        <v>24'24"19</v>
      </c>
      <c r="I13" s="10">
        <f>VLOOKUP($A13,'入力（申告＆着順）'!$C$5:$AB$111,25,0)</f>
        <v>-1</v>
      </c>
      <c r="J13" s="9" t="str">
        <f>VLOOKUP($A13,'入力（申告＆着順）'!$C$5:$AB$111,26,0)</f>
        <v>0'15"81</v>
      </c>
    </row>
    <row r="14" spans="1:10" ht="19" x14ac:dyDescent="0.2">
      <c r="A14" s="11">
        <f t="shared" si="1"/>
        <v>10</v>
      </c>
      <c r="C14" s="6">
        <f t="shared" si="0"/>
        <v>10</v>
      </c>
      <c r="D14" s="26">
        <f>VLOOKUP($A14,'入力（申告＆着順）'!$C$5:$AB$111,4,0)</f>
        <v>5</v>
      </c>
      <c r="E14" s="6">
        <f>VLOOKUP($A14,'入力（申告＆着順）'!$C$5:$AB$111,2,0)</f>
        <v>29</v>
      </c>
      <c r="F14" s="6" t="str">
        <f>VLOOKUP($A14,'入力（申告＆着順）'!$C$5:$AB$111,3,0)</f>
        <v>小林　伸彦</v>
      </c>
      <c r="G14" s="7" t="str">
        <f>VLOOKUP($A14,'入力（申告＆着順）'!$C$5:$AB$111,23,0)</f>
        <v>25'30"</v>
      </c>
      <c r="H14" s="7" t="str">
        <f>VLOOKUP($A14,'入力（申告＆着順）'!$C$5:$AB$111,24,0)</f>
        <v>25'09"60</v>
      </c>
      <c r="I14" s="10">
        <f>VLOOKUP($A14,'入力（申告＆着順）'!$C$5:$AB$111,25,0)</f>
        <v>-1</v>
      </c>
      <c r="J14" s="9" t="str">
        <f>VLOOKUP($A14,'入力（申告＆着順）'!$C$5:$AB$111,26,0)</f>
        <v>0'20"40</v>
      </c>
    </row>
  </sheetData>
  <sheetProtection sheet="1" objects="1" scenarios="1"/>
  <mergeCells count="1">
    <mergeCell ref="C2:J2"/>
  </mergeCells>
  <phoneticPr fontId="10"/>
  <conditionalFormatting sqref="C5:C14">
    <cfRule type="expression" dxfId="3" priority="1">
      <formula>D5&lt;&gt;5</formula>
    </cfRule>
  </conditionalFormatting>
  <conditionalFormatting sqref="C5:J14">
    <cfRule type="expression" dxfId="2" priority="2">
      <formula>$G5="0'00"""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J100"/>
  <sheetViews>
    <sheetView zoomScale="130" zoomScaleNormal="130" workbookViewId="0">
      <selection activeCell="C2" sqref="C2:J2"/>
    </sheetView>
  </sheetViews>
  <sheetFormatPr defaultRowHeight="13" x14ac:dyDescent="0.2"/>
  <cols>
    <col min="1" max="1" width="3.453125" style="11" bestFit="1" customWidth="1"/>
    <col min="2" max="2" width="1.7265625" customWidth="1"/>
    <col min="3" max="3" width="7" bestFit="1" customWidth="1"/>
    <col min="4" max="4" width="7" customWidth="1"/>
    <col min="5" max="5" width="0.90625" customWidth="1"/>
    <col min="6" max="6" width="31.453125" bestFit="1" customWidth="1"/>
    <col min="7" max="7" width="14" style="3" bestFit="1" customWidth="1"/>
    <col min="8" max="8" width="11.453125" style="3" customWidth="1"/>
    <col min="9" max="9" width="3.08984375" bestFit="1" customWidth="1"/>
    <col min="10" max="10" width="11.453125" style="3" customWidth="1"/>
  </cols>
  <sheetData>
    <row r="2" spans="1:10" ht="21" x14ac:dyDescent="0.2">
      <c r="C2" s="62" t="str">
        <f>'入力（申告＆着順）'!$D$2</f>
        <v>2025年度　横浜緑走友会　申告タイムレース</v>
      </c>
      <c r="D2" s="62"/>
      <c r="E2" s="62"/>
      <c r="F2" s="62"/>
      <c r="G2" s="62"/>
      <c r="H2" s="62"/>
      <c r="I2" s="62"/>
      <c r="J2" s="62"/>
    </row>
    <row r="4" spans="1:10" ht="19" x14ac:dyDescent="0.2">
      <c r="C4" s="6" t="s">
        <v>10</v>
      </c>
      <c r="D4" s="6" t="s">
        <v>23</v>
      </c>
      <c r="E4" s="7" t="s">
        <v>11</v>
      </c>
      <c r="F4" s="7" t="s">
        <v>13</v>
      </c>
      <c r="G4" s="7" t="s">
        <v>1</v>
      </c>
      <c r="H4" s="7" t="s">
        <v>0</v>
      </c>
      <c r="I4" s="8"/>
      <c r="J4" s="22" t="s">
        <v>20</v>
      </c>
    </row>
    <row r="5" spans="1:10" ht="19" x14ac:dyDescent="0.2">
      <c r="A5" s="11">
        <f>ROW()-4</f>
        <v>1</v>
      </c>
      <c r="C5" s="6">
        <f t="shared" ref="C5:C48" si="0">IF($J5=$J4,$C4,$A5)</f>
        <v>1</v>
      </c>
      <c r="D5" s="26">
        <f>VLOOKUP($A5,'入力（申告＆着順）'!$C$5:$AB$111,4,0)</f>
        <v>5</v>
      </c>
      <c r="E5" s="6">
        <f>VLOOKUP($A5,'入力（申告＆着順）'!$C$5:$AB$111,2,0)</f>
        <v>40</v>
      </c>
      <c r="F5" s="6" t="str">
        <f>VLOOKUP($A5,'入力（申告＆着順）'!$C$5:$AB$111,3,0)</f>
        <v>須田　亜木</v>
      </c>
      <c r="G5" s="7" t="str">
        <f>VLOOKUP($A5,'入力（申告＆着順）'!$C$5:$AB$111,23,0)</f>
        <v>22'59"</v>
      </c>
      <c r="H5" s="7" t="str">
        <f>VLOOKUP($A5,'入力（申告＆着順）'!$C$5:$AB$111,24,0)</f>
        <v>22'58"75</v>
      </c>
      <c r="I5" s="10">
        <f>VLOOKUP($A5,'入力（申告＆着順）'!$C$5:$AB$111,25,0)</f>
        <v>-1</v>
      </c>
      <c r="J5" s="9" t="str">
        <f>VLOOKUP($A5,'入力（申告＆着順）'!$C$5:$AB$111,26,0)</f>
        <v>0'00"25</v>
      </c>
    </row>
    <row r="6" spans="1:10" ht="19" x14ac:dyDescent="0.2">
      <c r="A6" s="11">
        <f t="shared" ref="A6:A99" si="1">ROW()-4</f>
        <v>2</v>
      </c>
      <c r="C6" s="6">
        <f t="shared" si="0"/>
        <v>2</v>
      </c>
      <c r="D6" s="26">
        <f>VLOOKUP($A6,'入力（申告＆着順）'!$C$5:$AB$111,4,0)</f>
        <v>5</v>
      </c>
      <c r="E6" s="6">
        <f>VLOOKUP($A6,'入力（申告＆着順）'!$C$5:$AB$111,2,0)</f>
        <v>94</v>
      </c>
      <c r="F6" s="6" t="str">
        <f>VLOOKUP($A6,'入力（申告＆着順）'!$C$5:$AB$111,3,0)</f>
        <v>渡辺　葉一</v>
      </c>
      <c r="G6" s="7" t="str">
        <f>VLOOKUP($A6,'入力（申告＆着順）'!$C$5:$AB$111,23,0)</f>
        <v>24'15"</v>
      </c>
      <c r="H6" s="7" t="str">
        <f>VLOOKUP($A6,'入力（申告＆着順）'!$C$5:$AB$111,24,0)</f>
        <v>24'15"88</v>
      </c>
      <c r="I6" s="10">
        <f>VLOOKUP($A6,'入力（申告＆着順）'!$C$5:$AB$111,25,0)</f>
        <v>1</v>
      </c>
      <c r="J6" s="9" t="str">
        <f>VLOOKUP($A6,'入力（申告＆着順）'!$C$5:$AB$111,26,0)</f>
        <v>0'00"88</v>
      </c>
    </row>
    <row r="7" spans="1:10" ht="19" x14ac:dyDescent="0.2">
      <c r="A7" s="11">
        <f t="shared" si="1"/>
        <v>3</v>
      </c>
      <c r="C7" s="6">
        <f t="shared" si="0"/>
        <v>3</v>
      </c>
      <c r="D7" s="26">
        <f>VLOOKUP($A7,'入力（申告＆着順）'!$C$5:$AB$111,4,0)</f>
        <v>5</v>
      </c>
      <c r="E7" s="6">
        <f>VLOOKUP($A7,'入力（申告＆着順）'!$C$5:$AB$111,2,0)</f>
        <v>32</v>
      </c>
      <c r="F7" s="6" t="str">
        <f>VLOOKUP($A7,'入力（申告＆着順）'!$C$5:$AB$111,3,0)</f>
        <v>佐藤　達則</v>
      </c>
      <c r="G7" s="7" t="str">
        <f>VLOOKUP($A7,'入力（申告＆着順）'!$C$5:$AB$111,23,0)</f>
        <v>21'15"</v>
      </c>
      <c r="H7" s="7" t="str">
        <f>VLOOKUP($A7,'入力（申告＆着順）'!$C$5:$AB$111,24,0)</f>
        <v>21'13"31</v>
      </c>
      <c r="I7" s="10">
        <f>VLOOKUP($A7,'入力（申告＆着順）'!$C$5:$AB$111,25,0)</f>
        <v>-1</v>
      </c>
      <c r="J7" s="9" t="str">
        <f>VLOOKUP($A7,'入力（申告＆着順）'!$C$5:$AB$111,26,0)</f>
        <v>0'01"69</v>
      </c>
    </row>
    <row r="8" spans="1:10" ht="19" x14ac:dyDescent="0.2">
      <c r="A8" s="11">
        <f t="shared" si="1"/>
        <v>4</v>
      </c>
      <c r="C8" s="6">
        <f t="shared" si="0"/>
        <v>4</v>
      </c>
      <c r="D8" s="26">
        <f>VLOOKUP($A8,'入力（申告＆着順）'!$C$5:$AB$111,4,0)</f>
        <v>5</v>
      </c>
      <c r="E8" s="6">
        <f>VLOOKUP($A8,'入力（申告＆着順）'!$C$5:$AB$111,2,0)</f>
        <v>84</v>
      </c>
      <c r="F8" s="6" t="str">
        <f>VLOOKUP($A8,'入力（申告＆着順）'!$C$5:$AB$111,3,0)</f>
        <v>八木　宏憲</v>
      </c>
      <c r="G8" s="7" t="str">
        <f>VLOOKUP($A8,'入力（申告＆着順）'!$C$5:$AB$111,23,0)</f>
        <v>26'00"</v>
      </c>
      <c r="H8" s="7" t="str">
        <f>VLOOKUP($A8,'入力（申告＆着順）'!$C$5:$AB$111,24,0)</f>
        <v>25'58"12</v>
      </c>
      <c r="I8" s="10">
        <f>VLOOKUP($A8,'入力（申告＆着順）'!$C$5:$AB$111,25,0)</f>
        <v>-1</v>
      </c>
      <c r="J8" s="9" t="str">
        <f>VLOOKUP($A8,'入力（申告＆着順）'!$C$5:$AB$111,26,0)</f>
        <v>0'01"88</v>
      </c>
    </row>
    <row r="9" spans="1:10" ht="19" x14ac:dyDescent="0.2">
      <c r="A9" s="11">
        <f t="shared" si="1"/>
        <v>5</v>
      </c>
      <c r="C9" s="6">
        <f t="shared" si="0"/>
        <v>5</v>
      </c>
      <c r="D9" s="26">
        <f>VLOOKUP($A9,'入力（申告＆着順）'!$C$5:$AB$111,4,0)</f>
        <v>5</v>
      </c>
      <c r="E9" s="6">
        <f>VLOOKUP($A9,'入力（申告＆着順）'!$C$5:$AB$111,2,0)</f>
        <v>42</v>
      </c>
      <c r="F9" s="6" t="str">
        <f>VLOOKUP($A9,'入力（申告＆着順）'!$C$5:$AB$111,3,0)</f>
        <v>関根　暴二郎</v>
      </c>
      <c r="G9" s="7" t="str">
        <f>VLOOKUP($A9,'入力（申告＆着順）'!$C$5:$AB$111,23,0)</f>
        <v>30'00"</v>
      </c>
      <c r="H9" s="7" t="str">
        <f>VLOOKUP($A9,'入力（申告＆着順）'!$C$5:$AB$111,24,0)</f>
        <v>29'57"81</v>
      </c>
      <c r="I9" s="10">
        <f>VLOOKUP($A9,'入力（申告＆着順）'!$C$5:$AB$111,25,0)</f>
        <v>-1</v>
      </c>
      <c r="J9" s="9" t="str">
        <f>VLOOKUP($A9,'入力（申告＆着順）'!$C$5:$AB$111,26,0)</f>
        <v>0'02"19</v>
      </c>
    </row>
    <row r="10" spans="1:10" ht="19" x14ac:dyDescent="0.2">
      <c r="A10" s="11">
        <f t="shared" si="1"/>
        <v>6</v>
      </c>
      <c r="C10" s="6">
        <f t="shared" si="0"/>
        <v>6</v>
      </c>
      <c r="D10" s="26">
        <f>VLOOKUP($A10,'入力（申告＆着順）'!$C$5:$AB$111,4,0)</f>
        <v>5</v>
      </c>
      <c r="E10" s="6">
        <f>VLOOKUP($A10,'入力（申告＆着順）'!$C$5:$AB$111,2,0)</f>
        <v>34</v>
      </c>
      <c r="F10" s="6" t="str">
        <f>VLOOKUP($A10,'入力（申告＆着順）'!$C$5:$AB$111,3,0)</f>
        <v>佐藤　裕和</v>
      </c>
      <c r="G10" s="7" t="str">
        <f>VLOOKUP($A10,'入力（申告＆着順）'!$C$5:$AB$111,23,0)</f>
        <v>20'50"</v>
      </c>
      <c r="H10" s="7" t="str">
        <f>VLOOKUP($A10,'入力（申告＆着順）'!$C$5:$AB$111,24,0)</f>
        <v>20'54"67</v>
      </c>
      <c r="I10" s="10">
        <f>VLOOKUP($A10,'入力（申告＆着順）'!$C$5:$AB$111,25,0)</f>
        <v>1</v>
      </c>
      <c r="J10" s="9" t="str">
        <f>VLOOKUP($A10,'入力（申告＆着順）'!$C$5:$AB$111,26,0)</f>
        <v>0'04"67</v>
      </c>
    </row>
    <row r="11" spans="1:10" ht="19" x14ac:dyDescent="0.2">
      <c r="A11" s="11">
        <f t="shared" si="1"/>
        <v>7</v>
      </c>
      <c r="C11" s="6">
        <f t="shared" si="0"/>
        <v>7</v>
      </c>
      <c r="D11" s="26">
        <f>VLOOKUP($A11,'入力（申告＆着順）'!$C$5:$AB$111,4,0)</f>
        <v>5</v>
      </c>
      <c r="E11" s="6">
        <f>VLOOKUP($A11,'入力（申告＆着順）'!$C$5:$AB$111,2,0)</f>
        <v>58</v>
      </c>
      <c r="F11" s="6" t="str">
        <f>VLOOKUP($A11,'入力（申告＆着順）'!$C$5:$AB$111,3,0)</f>
        <v>新見　賢治</v>
      </c>
      <c r="G11" s="7" t="str">
        <f>VLOOKUP($A11,'入力（申告＆着順）'!$C$5:$AB$111,23,0)</f>
        <v>26'00"</v>
      </c>
      <c r="H11" s="7" t="str">
        <f>VLOOKUP($A11,'入力（申告＆着順）'!$C$5:$AB$111,24,0)</f>
        <v>26'04"80</v>
      </c>
      <c r="I11" s="10">
        <f>VLOOKUP($A11,'入力（申告＆着順）'!$C$5:$AB$111,25,0)</f>
        <v>1</v>
      </c>
      <c r="J11" s="9" t="str">
        <f>VLOOKUP($A11,'入力（申告＆着順）'!$C$5:$AB$111,26,0)</f>
        <v>0'04"80</v>
      </c>
    </row>
    <row r="12" spans="1:10" ht="19" x14ac:dyDescent="0.2">
      <c r="A12" s="11">
        <f t="shared" si="1"/>
        <v>8</v>
      </c>
      <c r="C12" s="6">
        <f t="shared" si="0"/>
        <v>8</v>
      </c>
      <c r="D12" s="26">
        <f>VLOOKUP($A12,'入力（申告＆着順）'!$C$5:$AB$111,4,0)</f>
        <v>5</v>
      </c>
      <c r="E12" s="6">
        <f>VLOOKUP($A12,'入力（申告＆着順）'!$C$5:$AB$111,2,0)</f>
        <v>38</v>
      </c>
      <c r="F12" s="6" t="str">
        <f>VLOOKUP($A12,'入力（申告＆着順）'!$C$5:$AB$111,3,0)</f>
        <v>杉山　裕史</v>
      </c>
      <c r="G12" s="7" t="str">
        <f>VLOOKUP($A12,'入力（申告＆着順）'!$C$5:$AB$111,23,0)</f>
        <v>30'14"</v>
      </c>
      <c r="H12" s="7" t="str">
        <f>VLOOKUP($A12,'入力（申告＆着順）'!$C$5:$AB$111,24,0)</f>
        <v>30'29"01</v>
      </c>
      <c r="I12" s="10">
        <f>VLOOKUP($A12,'入力（申告＆着順）'!$C$5:$AB$111,25,0)</f>
        <v>1</v>
      </c>
      <c r="J12" s="9" t="str">
        <f>VLOOKUP($A12,'入力（申告＆着順）'!$C$5:$AB$111,26,0)</f>
        <v>0'15"01</v>
      </c>
    </row>
    <row r="13" spans="1:10" ht="19" x14ac:dyDescent="0.2">
      <c r="A13" s="11">
        <f t="shared" si="1"/>
        <v>9</v>
      </c>
      <c r="C13" s="6">
        <f t="shared" si="0"/>
        <v>9</v>
      </c>
      <c r="D13" s="26">
        <f>VLOOKUP($A13,'入力（申告＆着順）'!$C$5:$AB$111,4,0)</f>
        <v>5</v>
      </c>
      <c r="E13" s="6">
        <f>VLOOKUP($A13,'入力（申告＆着順）'!$C$5:$AB$111,2,0)</f>
        <v>65</v>
      </c>
      <c r="F13" s="6" t="str">
        <f>VLOOKUP($A13,'入力（申告＆着順）'!$C$5:$AB$111,3,0)</f>
        <v>日比野　淳一</v>
      </c>
      <c r="G13" s="7" t="str">
        <f>VLOOKUP($A13,'入力（申告＆着順）'!$C$5:$AB$111,23,0)</f>
        <v>24'40"</v>
      </c>
      <c r="H13" s="7" t="str">
        <f>VLOOKUP($A13,'入力（申告＆着順）'!$C$5:$AB$111,24,0)</f>
        <v>24'24"19</v>
      </c>
      <c r="I13" s="10">
        <f>VLOOKUP($A13,'入力（申告＆着順）'!$C$5:$AB$111,25,0)</f>
        <v>-1</v>
      </c>
      <c r="J13" s="9" t="str">
        <f>VLOOKUP($A13,'入力（申告＆着順）'!$C$5:$AB$111,26,0)</f>
        <v>0'15"81</v>
      </c>
    </row>
    <row r="14" spans="1:10" ht="19" x14ac:dyDescent="0.2">
      <c r="A14" s="11">
        <f t="shared" si="1"/>
        <v>10</v>
      </c>
      <c r="C14" s="6">
        <f t="shared" si="0"/>
        <v>10</v>
      </c>
      <c r="D14" s="26">
        <f>VLOOKUP($A14,'入力（申告＆着順）'!$C$5:$AB$111,4,0)</f>
        <v>5</v>
      </c>
      <c r="E14" s="6">
        <f>VLOOKUP($A14,'入力（申告＆着順）'!$C$5:$AB$111,2,0)</f>
        <v>29</v>
      </c>
      <c r="F14" s="6" t="str">
        <f>VLOOKUP($A14,'入力（申告＆着順）'!$C$5:$AB$111,3,0)</f>
        <v>小林　伸彦</v>
      </c>
      <c r="G14" s="7" t="str">
        <f>VLOOKUP($A14,'入力（申告＆着順）'!$C$5:$AB$111,23,0)</f>
        <v>25'30"</v>
      </c>
      <c r="H14" s="7" t="str">
        <f>VLOOKUP($A14,'入力（申告＆着順）'!$C$5:$AB$111,24,0)</f>
        <v>25'09"60</v>
      </c>
      <c r="I14" s="10">
        <f>VLOOKUP($A14,'入力（申告＆着順）'!$C$5:$AB$111,25,0)</f>
        <v>-1</v>
      </c>
      <c r="J14" s="9" t="str">
        <f>VLOOKUP($A14,'入力（申告＆着順）'!$C$5:$AB$111,26,0)</f>
        <v>0'20"40</v>
      </c>
    </row>
    <row r="15" spans="1:10" ht="19" x14ac:dyDescent="0.2">
      <c r="A15" s="11">
        <f t="shared" si="1"/>
        <v>11</v>
      </c>
      <c r="C15" s="6">
        <f t="shared" si="0"/>
        <v>11</v>
      </c>
      <c r="D15" s="26">
        <f>VLOOKUP($A15,'入力（申告＆着順）'!$C$5:$AB$111,4,0)</f>
        <v>5</v>
      </c>
      <c r="E15" s="6">
        <f>VLOOKUP($A15,'入力（申告＆着順）'!$C$5:$AB$111,2,0)</f>
        <v>45</v>
      </c>
      <c r="F15" s="6" t="str">
        <f>VLOOKUP($A15,'入力（申告＆着順）'!$C$5:$AB$111,3,0)</f>
        <v>瀬戸口　宏行</v>
      </c>
      <c r="G15" s="7" t="str">
        <f>VLOOKUP($A15,'入力（申告＆着順）'!$C$5:$AB$111,23,0)</f>
        <v>20'55"</v>
      </c>
      <c r="H15" s="7" t="str">
        <f>VLOOKUP($A15,'入力（申告＆着順）'!$C$5:$AB$111,24,0)</f>
        <v>21'17"89</v>
      </c>
      <c r="I15" s="10">
        <f>VLOOKUP($A15,'入力（申告＆着順）'!$C$5:$AB$111,25,0)</f>
        <v>1</v>
      </c>
      <c r="J15" s="9" t="str">
        <f>VLOOKUP($A15,'入力（申告＆着順）'!$C$5:$AB$111,26,0)</f>
        <v>0'22"89</v>
      </c>
    </row>
    <row r="16" spans="1:10" ht="19" x14ac:dyDescent="0.2">
      <c r="A16" s="11">
        <f t="shared" si="1"/>
        <v>12</v>
      </c>
      <c r="C16" s="6">
        <f t="shared" si="0"/>
        <v>12</v>
      </c>
      <c r="D16" s="26">
        <f>VLOOKUP($A16,'入力（申告＆着順）'!$C$5:$AB$111,4,0)</f>
        <v>5</v>
      </c>
      <c r="E16" s="6">
        <f>VLOOKUP($A16,'入力（申告＆着順）'!$C$5:$AB$111,2,0)</f>
        <v>57</v>
      </c>
      <c r="F16" s="6" t="str">
        <f>VLOOKUP($A16,'入力（申告＆着順）'!$C$5:$AB$111,3,0)</f>
        <v>夏目　義弘</v>
      </c>
      <c r="G16" s="7" t="str">
        <f>VLOOKUP($A16,'入力（申告＆着順）'!$C$5:$AB$111,23,0)</f>
        <v>25'30"</v>
      </c>
      <c r="H16" s="7" t="str">
        <f>VLOOKUP($A16,'入力（申告＆着順）'!$C$5:$AB$111,24,0)</f>
        <v>25'06"25</v>
      </c>
      <c r="I16" s="10">
        <f>VLOOKUP($A16,'入力（申告＆着順）'!$C$5:$AB$111,25,0)</f>
        <v>-1</v>
      </c>
      <c r="J16" s="9" t="str">
        <f>VLOOKUP($A16,'入力（申告＆着順）'!$C$5:$AB$111,26,0)</f>
        <v>0'23"75</v>
      </c>
    </row>
    <row r="17" spans="1:10" ht="19" x14ac:dyDescent="0.2">
      <c r="A17" s="11">
        <f t="shared" si="1"/>
        <v>13</v>
      </c>
      <c r="C17" s="6">
        <f t="shared" si="0"/>
        <v>13</v>
      </c>
      <c r="D17" s="26">
        <f>VLOOKUP($A17,'入力（申告＆着順）'!$C$5:$AB$111,4,0)</f>
        <v>5</v>
      </c>
      <c r="E17" s="6">
        <f>VLOOKUP($A17,'入力（申告＆着順）'!$C$5:$AB$111,2,0)</f>
        <v>20</v>
      </c>
      <c r="F17" s="6" t="str">
        <f>VLOOKUP($A17,'入力（申告＆着順）'!$C$5:$AB$111,3,0)</f>
        <v>大矢　さおり</v>
      </c>
      <c r="G17" s="7" t="str">
        <f>VLOOKUP($A17,'入力（申告＆着順）'!$C$5:$AB$111,23,0)</f>
        <v>23'20"</v>
      </c>
      <c r="H17" s="7" t="str">
        <f>VLOOKUP($A17,'入力（申告＆着順）'!$C$5:$AB$111,24,0)</f>
        <v>22'55"77</v>
      </c>
      <c r="I17" s="10">
        <f>VLOOKUP($A17,'入力（申告＆着順）'!$C$5:$AB$111,25,0)</f>
        <v>-1</v>
      </c>
      <c r="J17" s="9" t="str">
        <f>VLOOKUP($A17,'入力（申告＆着順）'!$C$5:$AB$111,26,0)</f>
        <v>0'24"23</v>
      </c>
    </row>
    <row r="18" spans="1:10" ht="19" x14ac:dyDescent="0.2">
      <c r="A18" s="11">
        <f t="shared" si="1"/>
        <v>14</v>
      </c>
      <c r="C18" s="6">
        <f t="shared" si="0"/>
        <v>14</v>
      </c>
      <c r="D18" s="26">
        <f>VLOOKUP($A18,'入力（申告＆着順）'!$C$5:$AB$111,4,0)</f>
        <v>5</v>
      </c>
      <c r="E18" s="6">
        <f>VLOOKUP($A18,'入力（申告＆着順）'!$C$5:$AB$111,2,0)</f>
        <v>37</v>
      </c>
      <c r="F18" s="6" t="str">
        <f>VLOOKUP($A18,'入力（申告＆着順）'!$C$5:$AB$111,3,0)</f>
        <v>城水　千明</v>
      </c>
      <c r="G18" s="7" t="str">
        <f>VLOOKUP($A18,'入力（申告＆着順）'!$C$5:$AB$111,23,0)</f>
        <v>27'30"</v>
      </c>
      <c r="H18" s="7" t="str">
        <f>VLOOKUP($A18,'入力（申告＆着順）'!$C$5:$AB$111,24,0)</f>
        <v>27'05"42</v>
      </c>
      <c r="I18" s="10">
        <f>VLOOKUP($A18,'入力（申告＆着順）'!$C$5:$AB$111,25,0)</f>
        <v>-1</v>
      </c>
      <c r="J18" s="9" t="str">
        <f>VLOOKUP($A18,'入力（申告＆着順）'!$C$5:$AB$111,26,0)</f>
        <v>0'24"58</v>
      </c>
    </row>
    <row r="19" spans="1:10" ht="19" x14ac:dyDescent="0.2">
      <c r="A19" s="11">
        <f t="shared" si="1"/>
        <v>15</v>
      </c>
      <c r="C19" s="6">
        <f t="shared" si="0"/>
        <v>15</v>
      </c>
      <c r="D19" s="26">
        <f>VLOOKUP($A19,'入力（申告＆着順）'!$C$5:$AB$111,4,0)</f>
        <v>5</v>
      </c>
      <c r="E19" s="6">
        <f>VLOOKUP($A19,'入力（申告＆着順）'!$C$5:$AB$111,2,0)</f>
        <v>88</v>
      </c>
      <c r="F19" s="6" t="str">
        <f>VLOOKUP($A19,'入力（申告＆着順）'!$C$5:$AB$111,3,0)</f>
        <v>柳田　晶子</v>
      </c>
      <c r="G19" s="7" t="str">
        <f>VLOOKUP($A19,'入力（申告＆着順）'!$C$5:$AB$111,23,0)</f>
        <v>22'40"</v>
      </c>
      <c r="H19" s="7" t="str">
        <f>VLOOKUP($A19,'入力（申告＆着順）'!$C$5:$AB$111,24,0)</f>
        <v>23'10"08</v>
      </c>
      <c r="I19" s="10">
        <f>VLOOKUP($A19,'入力（申告＆着順）'!$C$5:$AB$111,25,0)</f>
        <v>1</v>
      </c>
      <c r="J19" s="9" t="str">
        <f>VLOOKUP($A19,'入力（申告＆着順）'!$C$5:$AB$111,26,0)</f>
        <v>0'30"08</v>
      </c>
    </row>
    <row r="20" spans="1:10" ht="19" x14ac:dyDescent="0.2">
      <c r="A20" s="11">
        <f t="shared" si="1"/>
        <v>16</v>
      </c>
      <c r="C20" s="6">
        <f t="shared" si="0"/>
        <v>16</v>
      </c>
      <c r="D20" s="26">
        <f>VLOOKUP($A20,'入力（申告＆着順）'!$C$5:$AB$111,4,0)</f>
        <v>5</v>
      </c>
      <c r="E20" s="6">
        <f>VLOOKUP($A20,'入力（申告＆着順）'!$C$5:$AB$111,2,0)</f>
        <v>80</v>
      </c>
      <c r="F20" s="6" t="str">
        <f>VLOOKUP($A20,'入力（申告＆着順）'!$C$5:$AB$111,3,0)</f>
        <v>宮田　拓衛</v>
      </c>
      <c r="G20" s="7" t="str">
        <f>VLOOKUP($A20,'入力（申告＆着順）'!$C$5:$AB$111,23,0)</f>
        <v>19'59"</v>
      </c>
      <c r="H20" s="7" t="str">
        <f>VLOOKUP($A20,'入力（申告＆着順）'!$C$5:$AB$111,24,0)</f>
        <v>19'28"11</v>
      </c>
      <c r="I20" s="10">
        <f>VLOOKUP($A20,'入力（申告＆着順）'!$C$5:$AB$111,25,0)</f>
        <v>-1</v>
      </c>
      <c r="J20" s="9" t="str">
        <f>VLOOKUP($A20,'入力（申告＆着順）'!$C$5:$AB$111,26,0)</f>
        <v>0'30"89</v>
      </c>
    </row>
    <row r="21" spans="1:10" ht="19" x14ac:dyDescent="0.2">
      <c r="A21" s="11">
        <f t="shared" si="1"/>
        <v>17</v>
      </c>
      <c r="C21" s="6">
        <f t="shared" si="0"/>
        <v>17</v>
      </c>
      <c r="D21" s="26">
        <f>VLOOKUP($A21,'入力（申告＆着順）'!$C$5:$AB$111,4,0)</f>
        <v>5</v>
      </c>
      <c r="E21" s="6">
        <f>VLOOKUP($A21,'入力（申告＆着順）'!$C$5:$AB$111,2,0)</f>
        <v>2</v>
      </c>
      <c r="F21" s="6" t="str">
        <f>VLOOKUP($A21,'入力（申告＆着順）'!$C$5:$AB$111,3,0)</f>
        <v>浅井　朱美</v>
      </c>
      <c r="G21" s="7" t="str">
        <f>VLOOKUP($A21,'入力（申告＆着順）'!$C$5:$AB$111,23,0)</f>
        <v>35'35"</v>
      </c>
      <c r="H21" s="7" t="str">
        <f>VLOOKUP($A21,'入力（申告＆着順）'!$C$5:$AB$111,24,0)</f>
        <v>35'00"90</v>
      </c>
      <c r="I21" s="10">
        <f>VLOOKUP($A21,'入力（申告＆着順）'!$C$5:$AB$111,25,0)</f>
        <v>-1</v>
      </c>
      <c r="J21" s="9" t="str">
        <f>VLOOKUP($A21,'入力（申告＆着順）'!$C$5:$AB$111,26,0)</f>
        <v>0'34"10</v>
      </c>
    </row>
    <row r="22" spans="1:10" ht="19" x14ac:dyDescent="0.2">
      <c r="A22" s="11">
        <f t="shared" si="1"/>
        <v>18</v>
      </c>
      <c r="C22" s="6">
        <f t="shared" si="0"/>
        <v>18</v>
      </c>
      <c r="D22" s="26">
        <f>VLOOKUP($A22,'入力（申告＆着順）'!$C$5:$AB$111,4,0)</f>
        <v>5</v>
      </c>
      <c r="E22" s="6">
        <f>VLOOKUP($A22,'入力（申告＆着順）'!$C$5:$AB$111,2,0)</f>
        <v>93</v>
      </c>
      <c r="F22" s="6" t="str">
        <f>VLOOKUP($A22,'入力（申告＆着順）'!$C$5:$AB$111,3,0)</f>
        <v>和田　洋</v>
      </c>
      <c r="G22" s="7" t="str">
        <f>VLOOKUP($A22,'入力（申告＆着順）'!$C$5:$AB$111,23,0)</f>
        <v>20'20"</v>
      </c>
      <c r="H22" s="7" t="str">
        <f>VLOOKUP($A22,'入力（申告＆着順）'!$C$5:$AB$111,24,0)</f>
        <v>19'41"36</v>
      </c>
      <c r="I22" s="10">
        <f>VLOOKUP($A22,'入力（申告＆着順）'!$C$5:$AB$111,25,0)</f>
        <v>-1</v>
      </c>
      <c r="J22" s="9" t="str">
        <f>VLOOKUP($A22,'入力（申告＆着順）'!$C$5:$AB$111,26,0)</f>
        <v>0'38"64</v>
      </c>
    </row>
    <row r="23" spans="1:10" ht="19" x14ac:dyDescent="0.2">
      <c r="A23" s="11">
        <f t="shared" si="1"/>
        <v>19</v>
      </c>
      <c r="C23" s="6">
        <f t="shared" si="0"/>
        <v>19</v>
      </c>
      <c r="D23" s="26">
        <f>VLOOKUP($A23,'入力（申告＆着順）'!$C$5:$AB$111,4,0)</f>
        <v>5</v>
      </c>
      <c r="E23" s="6">
        <f>VLOOKUP($A23,'入力（申告＆着順）'!$C$5:$AB$111,2,0)</f>
        <v>5</v>
      </c>
      <c r="F23" s="6" t="str">
        <f>VLOOKUP($A23,'入力（申告＆着順）'!$C$5:$AB$111,3,0)</f>
        <v>板井　弘</v>
      </c>
      <c r="G23" s="7" t="str">
        <f>VLOOKUP($A23,'入力（申告＆着順）'!$C$5:$AB$111,23,0)</f>
        <v>29'08"</v>
      </c>
      <c r="H23" s="7" t="str">
        <f>VLOOKUP($A23,'入力（申告＆着順）'!$C$5:$AB$111,24,0)</f>
        <v>28'28"07</v>
      </c>
      <c r="I23" s="10">
        <f>VLOOKUP($A23,'入力（申告＆着順）'!$C$5:$AB$111,25,0)</f>
        <v>-1</v>
      </c>
      <c r="J23" s="9" t="str">
        <f>VLOOKUP($A23,'入力（申告＆着順）'!$C$5:$AB$111,26,0)</f>
        <v>0'39"93</v>
      </c>
    </row>
    <row r="24" spans="1:10" ht="19" x14ac:dyDescent="0.2">
      <c r="A24" s="11">
        <f t="shared" si="1"/>
        <v>20</v>
      </c>
      <c r="C24" s="6">
        <f t="shared" si="0"/>
        <v>20</v>
      </c>
      <c r="D24" s="26">
        <f>VLOOKUP($A24,'入力（申告＆着順）'!$C$5:$AB$111,4,0)</f>
        <v>5</v>
      </c>
      <c r="E24" s="6">
        <f>VLOOKUP($A24,'入力（申告＆着順）'!$C$5:$AB$111,2,0)</f>
        <v>92</v>
      </c>
      <c r="F24" s="6" t="str">
        <f>VLOOKUP($A24,'入力（申告＆着順）'!$C$5:$AB$111,3,0)</f>
        <v>米屋　隆</v>
      </c>
      <c r="G24" s="7" t="str">
        <f>VLOOKUP($A24,'入力（申告＆着順）'!$C$5:$AB$111,23,0)</f>
        <v>23'00"</v>
      </c>
      <c r="H24" s="7" t="str">
        <f>VLOOKUP($A24,'入力（申告＆着順）'!$C$5:$AB$111,24,0)</f>
        <v>22'17"20</v>
      </c>
      <c r="I24" s="10">
        <f>VLOOKUP($A24,'入力（申告＆着順）'!$C$5:$AB$111,25,0)</f>
        <v>-1</v>
      </c>
      <c r="J24" s="9" t="str">
        <f>VLOOKUP($A24,'入力（申告＆着順）'!$C$5:$AB$111,26,0)</f>
        <v>0'42"80</v>
      </c>
    </row>
    <row r="25" spans="1:10" ht="19" x14ac:dyDescent="0.2">
      <c r="A25" s="11">
        <f t="shared" si="1"/>
        <v>21</v>
      </c>
      <c r="C25" s="6">
        <f t="shared" si="0"/>
        <v>21</v>
      </c>
      <c r="D25" s="26">
        <f>VLOOKUP($A25,'入力（申告＆着順）'!$C$5:$AB$111,4,0)</f>
        <v>5</v>
      </c>
      <c r="E25" s="6">
        <f>VLOOKUP($A25,'入力（申告＆着順）'!$C$5:$AB$111,2,0)</f>
        <v>69</v>
      </c>
      <c r="F25" s="6" t="str">
        <f>VLOOKUP($A25,'入力（申告＆着順）'!$C$5:$AB$111,3,0)</f>
        <v>舟橋　潤</v>
      </c>
      <c r="G25" s="7" t="str">
        <f>VLOOKUP($A25,'入力（申告＆着順）'!$C$5:$AB$111,23,0)</f>
        <v>20'00"</v>
      </c>
      <c r="H25" s="7" t="str">
        <f>VLOOKUP($A25,'入力（申告＆着順）'!$C$5:$AB$111,24,0)</f>
        <v>20'45"52</v>
      </c>
      <c r="I25" s="10">
        <f>VLOOKUP($A25,'入力（申告＆着順）'!$C$5:$AB$111,25,0)</f>
        <v>1</v>
      </c>
      <c r="J25" s="9" t="str">
        <f>VLOOKUP($A25,'入力（申告＆着順）'!$C$5:$AB$111,26,0)</f>
        <v>0'45"52</v>
      </c>
    </row>
    <row r="26" spans="1:10" ht="19" x14ac:dyDescent="0.2">
      <c r="A26" s="11">
        <f t="shared" si="1"/>
        <v>22</v>
      </c>
      <c r="C26" s="6">
        <f t="shared" si="0"/>
        <v>22</v>
      </c>
      <c r="D26" s="26">
        <f>VLOOKUP($A26,'入力（申告＆着順）'!$C$5:$AB$111,4,0)</f>
        <v>5</v>
      </c>
      <c r="E26" s="6">
        <f>VLOOKUP($A26,'入力（申告＆着順）'!$C$5:$AB$111,2,0)</f>
        <v>16</v>
      </c>
      <c r="F26" s="6" t="str">
        <f>VLOOKUP($A26,'入力（申告＆着順）'!$C$5:$AB$111,3,0)</f>
        <v>円実　章義</v>
      </c>
      <c r="G26" s="7" t="str">
        <f>VLOOKUP($A26,'入力（申告＆着順）'!$C$5:$AB$111,23,0)</f>
        <v>26'00"</v>
      </c>
      <c r="H26" s="7" t="str">
        <f>VLOOKUP($A26,'入力（申告＆着順）'!$C$5:$AB$111,24,0)</f>
        <v>25'11"86</v>
      </c>
      <c r="I26" s="10">
        <f>VLOOKUP($A26,'入力（申告＆着順）'!$C$5:$AB$111,25,0)</f>
        <v>-1</v>
      </c>
      <c r="J26" s="9" t="str">
        <f>VLOOKUP($A26,'入力（申告＆着順）'!$C$5:$AB$111,26,0)</f>
        <v>0'48"14</v>
      </c>
    </row>
    <row r="27" spans="1:10" ht="19" x14ac:dyDescent="0.2">
      <c r="A27" s="11">
        <f t="shared" si="1"/>
        <v>23</v>
      </c>
      <c r="C27" s="6">
        <f t="shared" si="0"/>
        <v>23</v>
      </c>
      <c r="D27" s="26">
        <f>VLOOKUP($A27,'入力（申告＆着順）'!$C$5:$AB$111,4,0)</f>
        <v>5</v>
      </c>
      <c r="E27" s="6">
        <f>VLOOKUP($A27,'入力（申告＆着順）'!$C$5:$AB$111,2,0)</f>
        <v>53</v>
      </c>
      <c r="F27" s="6" t="str">
        <f>VLOOKUP($A27,'入力（申告＆着順）'!$C$5:$AB$111,3,0)</f>
        <v>角田　良子</v>
      </c>
      <c r="G27" s="7" t="str">
        <f>VLOOKUP($A27,'入力（申告＆着順）'!$C$5:$AB$111,23,0)</f>
        <v>33'20"</v>
      </c>
      <c r="H27" s="7" t="str">
        <f>VLOOKUP($A27,'入力（申告＆着順）'!$C$5:$AB$111,24,0)</f>
        <v>32'31"23</v>
      </c>
      <c r="I27" s="10">
        <f>VLOOKUP($A27,'入力（申告＆着順）'!$C$5:$AB$111,25,0)</f>
        <v>-1</v>
      </c>
      <c r="J27" s="9" t="str">
        <f>VLOOKUP($A27,'入力（申告＆着順）'!$C$5:$AB$111,26,0)</f>
        <v>0'48"77</v>
      </c>
    </row>
    <row r="28" spans="1:10" ht="19" x14ac:dyDescent="0.2">
      <c r="A28" s="11">
        <f t="shared" si="1"/>
        <v>24</v>
      </c>
      <c r="C28" s="6">
        <f t="shared" si="0"/>
        <v>24</v>
      </c>
      <c r="D28" s="26">
        <f>VLOOKUP($A28,'入力（申告＆着順）'!$C$5:$AB$111,4,0)</f>
        <v>5</v>
      </c>
      <c r="E28" s="6">
        <f>VLOOKUP($A28,'入力（申告＆着順）'!$C$5:$AB$111,2,0)</f>
        <v>68</v>
      </c>
      <c r="F28" s="6" t="str">
        <f>VLOOKUP($A28,'入力（申告＆着順）'!$C$5:$AB$111,3,0)</f>
        <v>福西　貴子</v>
      </c>
      <c r="G28" s="7" t="str">
        <f>VLOOKUP($A28,'入力（申告＆着順）'!$C$5:$AB$111,23,0)</f>
        <v>31'57"</v>
      </c>
      <c r="H28" s="7" t="str">
        <f>VLOOKUP($A28,'入力（申告＆着順）'!$C$5:$AB$111,24,0)</f>
        <v>31'07"70</v>
      </c>
      <c r="I28" s="10">
        <f>VLOOKUP($A28,'入力（申告＆着順）'!$C$5:$AB$111,25,0)</f>
        <v>-1</v>
      </c>
      <c r="J28" s="9" t="str">
        <f>VLOOKUP($A28,'入力（申告＆着順）'!$C$5:$AB$111,26,0)</f>
        <v>0'49"30</v>
      </c>
    </row>
    <row r="29" spans="1:10" ht="19" x14ac:dyDescent="0.2">
      <c r="A29" s="11">
        <f t="shared" si="1"/>
        <v>25</v>
      </c>
      <c r="C29" s="6">
        <f t="shared" si="0"/>
        <v>25</v>
      </c>
      <c r="D29" s="26">
        <f>VLOOKUP($A29,'入力（申告＆着順）'!$C$5:$AB$111,4,0)</f>
        <v>5</v>
      </c>
      <c r="E29" s="6">
        <f>VLOOKUP($A29,'入力（申告＆着順）'!$C$5:$AB$111,2,0)</f>
        <v>9</v>
      </c>
      <c r="F29" s="6" t="str">
        <f>VLOOKUP($A29,'入力（申告＆着順）'!$C$5:$AB$111,3,0)</f>
        <v>岩澤　晶子</v>
      </c>
      <c r="G29" s="7" t="str">
        <f>VLOOKUP($A29,'入力（申告＆着順）'!$C$5:$AB$111,23,0)</f>
        <v>33'33"</v>
      </c>
      <c r="H29" s="7" t="str">
        <f>VLOOKUP($A29,'入力（申告＆着順）'!$C$5:$AB$111,24,0)</f>
        <v>34'24"17</v>
      </c>
      <c r="I29" s="10">
        <f>VLOOKUP($A29,'入力（申告＆着順）'!$C$5:$AB$111,25,0)</f>
        <v>1</v>
      </c>
      <c r="J29" s="9" t="str">
        <f>VLOOKUP($A29,'入力（申告＆着順）'!$C$5:$AB$111,26,0)</f>
        <v>0'51"17</v>
      </c>
    </row>
    <row r="30" spans="1:10" ht="19" x14ac:dyDescent="0.2">
      <c r="A30" s="11">
        <f t="shared" si="1"/>
        <v>26</v>
      </c>
      <c r="C30" s="6">
        <f t="shared" si="0"/>
        <v>26</v>
      </c>
      <c r="D30" s="26">
        <f>VLOOKUP($A30,'入力（申告＆着順）'!$C$5:$AB$111,4,0)</f>
        <v>5</v>
      </c>
      <c r="E30" s="6">
        <f>VLOOKUP($A30,'入力（申告＆着順）'!$C$5:$AB$111,2,0)</f>
        <v>83</v>
      </c>
      <c r="F30" s="6" t="str">
        <f>VLOOKUP($A30,'入力（申告＆着順）'!$C$5:$AB$111,3,0)</f>
        <v>森　泰志</v>
      </c>
      <c r="G30" s="7" t="str">
        <f>VLOOKUP($A30,'入力（申告＆着順）'!$C$5:$AB$111,23,0)</f>
        <v>30'30"</v>
      </c>
      <c r="H30" s="7" t="str">
        <f>VLOOKUP($A30,'入力（申告＆着順）'!$C$5:$AB$111,24,0)</f>
        <v>31'25"94</v>
      </c>
      <c r="I30" s="10">
        <f>VLOOKUP($A30,'入力（申告＆着順）'!$C$5:$AB$111,25,0)</f>
        <v>1</v>
      </c>
      <c r="J30" s="9" t="str">
        <f>VLOOKUP($A30,'入力（申告＆着順）'!$C$5:$AB$111,26,0)</f>
        <v>0'55"94</v>
      </c>
    </row>
    <row r="31" spans="1:10" ht="19" x14ac:dyDescent="0.2">
      <c r="A31" s="11">
        <f t="shared" si="1"/>
        <v>27</v>
      </c>
      <c r="C31" s="6">
        <f t="shared" si="0"/>
        <v>27</v>
      </c>
      <c r="D31" s="26">
        <f>VLOOKUP($A31,'入力（申告＆着順）'!$C$5:$AB$111,4,0)</f>
        <v>5</v>
      </c>
      <c r="E31" s="6">
        <f>VLOOKUP($A31,'入力（申告＆着順）'!$C$5:$AB$111,2,0)</f>
        <v>22</v>
      </c>
      <c r="F31" s="6" t="str">
        <f>VLOOKUP($A31,'入力（申告＆着順）'!$C$5:$AB$111,3,0)</f>
        <v>奥泉　健太郎</v>
      </c>
      <c r="G31" s="7" t="str">
        <f>VLOOKUP($A31,'入力（申告＆着順）'!$C$5:$AB$111,23,0)</f>
        <v>27'10"</v>
      </c>
      <c r="H31" s="7" t="str">
        <f>VLOOKUP($A31,'入力（申告＆着順）'!$C$5:$AB$111,24,0)</f>
        <v>28'06"31</v>
      </c>
      <c r="I31" s="10">
        <f>VLOOKUP($A31,'入力（申告＆着順）'!$C$5:$AB$111,25,0)</f>
        <v>1</v>
      </c>
      <c r="J31" s="9" t="str">
        <f>VLOOKUP($A31,'入力（申告＆着順）'!$C$5:$AB$111,26,0)</f>
        <v>0'56"31</v>
      </c>
    </row>
    <row r="32" spans="1:10" ht="19" x14ac:dyDescent="0.2">
      <c r="A32" s="11">
        <f t="shared" si="1"/>
        <v>28</v>
      </c>
      <c r="C32" s="6">
        <f t="shared" si="0"/>
        <v>28</v>
      </c>
      <c r="D32" s="26">
        <f>VLOOKUP($A32,'入力（申告＆着順）'!$C$5:$AB$111,4,0)</f>
        <v>5</v>
      </c>
      <c r="E32" s="6">
        <f>VLOOKUP($A32,'入力（申告＆着順）'!$C$5:$AB$111,2,0)</f>
        <v>19</v>
      </c>
      <c r="F32" s="6" t="str">
        <f>VLOOKUP($A32,'入力（申告＆着順）'!$C$5:$AB$111,3,0)</f>
        <v>大矢　宏一</v>
      </c>
      <c r="G32" s="7" t="str">
        <f>VLOOKUP($A32,'入力（申告＆着順）'!$C$5:$AB$111,23,0)</f>
        <v>22'30"</v>
      </c>
      <c r="H32" s="7" t="str">
        <f>VLOOKUP($A32,'入力（申告＆着順）'!$C$5:$AB$111,24,0)</f>
        <v>21'33"43</v>
      </c>
      <c r="I32" s="10">
        <f>VLOOKUP($A32,'入力（申告＆着順）'!$C$5:$AB$111,25,0)</f>
        <v>-1</v>
      </c>
      <c r="J32" s="9" t="str">
        <f>VLOOKUP($A32,'入力（申告＆着順）'!$C$5:$AB$111,26,0)</f>
        <v>0'56"57</v>
      </c>
    </row>
    <row r="33" spans="1:10" ht="19" x14ac:dyDescent="0.2">
      <c r="A33" s="11">
        <f t="shared" si="1"/>
        <v>29</v>
      </c>
      <c r="C33" s="6">
        <f t="shared" si="0"/>
        <v>29</v>
      </c>
      <c r="D33" s="26">
        <f>VLOOKUP($A33,'入力（申告＆着順）'!$C$5:$AB$111,4,0)</f>
        <v>5</v>
      </c>
      <c r="E33" s="6">
        <f>VLOOKUP($A33,'入力（申告＆着順）'!$C$5:$AB$111,2,0)</f>
        <v>11</v>
      </c>
      <c r="F33" s="6" t="str">
        <f>VLOOKUP($A33,'入力（申告＆着順）'!$C$5:$AB$111,3,0)</f>
        <v>岩本　正史</v>
      </c>
      <c r="G33" s="7" t="str">
        <f>VLOOKUP($A33,'入力（申告＆着順）'!$C$5:$AB$111,23,0)</f>
        <v>29'10"</v>
      </c>
      <c r="H33" s="7" t="str">
        <f>VLOOKUP($A33,'入力（申告＆着順）'!$C$5:$AB$111,24,0)</f>
        <v>28'06"61</v>
      </c>
      <c r="I33" s="10">
        <f>VLOOKUP($A33,'入力（申告＆着順）'!$C$5:$AB$111,25,0)</f>
        <v>-1</v>
      </c>
      <c r="J33" s="9" t="str">
        <f>VLOOKUP($A33,'入力（申告＆着順）'!$C$5:$AB$111,26,0)</f>
        <v>1'03"39</v>
      </c>
    </row>
    <row r="34" spans="1:10" ht="19" x14ac:dyDescent="0.2">
      <c r="A34" s="11">
        <f t="shared" si="1"/>
        <v>30</v>
      </c>
      <c r="C34" s="6">
        <f t="shared" si="0"/>
        <v>30</v>
      </c>
      <c r="D34" s="26">
        <f>VLOOKUP($A34,'入力（申告＆着順）'!$C$5:$AB$111,4,0)</f>
        <v>5</v>
      </c>
      <c r="E34" s="6">
        <f>VLOOKUP($A34,'入力（申告＆着順）'!$C$5:$AB$111,2,0)</f>
        <v>3</v>
      </c>
      <c r="F34" s="6" t="str">
        <f>VLOOKUP($A34,'入力（申告＆着順）'!$C$5:$AB$111,3,0)</f>
        <v>阿部　哲</v>
      </c>
      <c r="G34" s="7" t="str">
        <f>VLOOKUP($A34,'入力（申告＆着順）'!$C$5:$AB$111,23,0)</f>
        <v>32'22"</v>
      </c>
      <c r="H34" s="7" t="str">
        <f>VLOOKUP($A34,'入力（申告＆着順）'!$C$5:$AB$111,24,0)</f>
        <v>31'15"14</v>
      </c>
      <c r="I34" s="10">
        <f>VLOOKUP($A34,'入力（申告＆着順）'!$C$5:$AB$111,25,0)</f>
        <v>-1</v>
      </c>
      <c r="J34" s="9" t="str">
        <f>VLOOKUP($A34,'入力（申告＆着順）'!$C$5:$AB$111,26,0)</f>
        <v>1'06"86</v>
      </c>
    </row>
    <row r="35" spans="1:10" ht="19" x14ac:dyDescent="0.2">
      <c r="A35" s="11">
        <f t="shared" si="1"/>
        <v>31</v>
      </c>
      <c r="C35" s="6">
        <f t="shared" si="0"/>
        <v>31</v>
      </c>
      <c r="D35" s="26">
        <f>VLOOKUP($A35,'入力（申告＆着順）'!$C$5:$AB$111,4,0)</f>
        <v>5</v>
      </c>
      <c r="E35" s="6">
        <f>VLOOKUP($A35,'入力（申告＆着順）'!$C$5:$AB$111,2,0)</f>
        <v>39</v>
      </c>
      <c r="F35" s="6" t="str">
        <f>VLOOKUP($A35,'入力（申告＆着順）'!$C$5:$AB$111,3,0)</f>
        <v>須田　康則</v>
      </c>
      <c r="G35" s="7" t="str">
        <f>VLOOKUP($A35,'入力（申告＆着順）'!$C$5:$AB$111,23,0)</f>
        <v>36'10"</v>
      </c>
      <c r="H35" s="7" t="str">
        <f>VLOOKUP($A35,'入力（申告＆着順）'!$C$5:$AB$111,24,0)</f>
        <v>34'55"30</v>
      </c>
      <c r="I35" s="10">
        <f>VLOOKUP($A35,'入力（申告＆着順）'!$C$5:$AB$111,25,0)</f>
        <v>-1</v>
      </c>
      <c r="J35" s="9" t="str">
        <f>VLOOKUP($A35,'入力（申告＆着順）'!$C$5:$AB$111,26,0)</f>
        <v>1'14"70</v>
      </c>
    </row>
    <row r="36" spans="1:10" ht="19" x14ac:dyDescent="0.2">
      <c r="A36" s="11">
        <f t="shared" si="1"/>
        <v>32</v>
      </c>
      <c r="C36" s="6">
        <f t="shared" si="0"/>
        <v>32</v>
      </c>
      <c r="D36" s="26">
        <f>VLOOKUP($A36,'入力（申告＆着順）'!$C$5:$AB$111,4,0)</f>
        <v>5</v>
      </c>
      <c r="E36" s="6">
        <f>VLOOKUP($A36,'入力（申告＆着順）'!$C$5:$AB$111,2,0)</f>
        <v>71</v>
      </c>
      <c r="F36" s="6" t="str">
        <f>VLOOKUP($A36,'入力（申告＆着順）'!$C$5:$AB$111,3,0)</f>
        <v>本郷　康嗣</v>
      </c>
      <c r="G36" s="7" t="str">
        <f>VLOOKUP($A36,'入力（申告＆着順）'!$C$5:$AB$111,23,0)</f>
        <v>32'30"</v>
      </c>
      <c r="H36" s="7" t="str">
        <f>VLOOKUP($A36,'入力（申告＆着順）'!$C$5:$AB$111,24,0)</f>
        <v>31'11"36</v>
      </c>
      <c r="I36" s="10">
        <f>VLOOKUP($A36,'入力（申告＆着順）'!$C$5:$AB$111,25,0)</f>
        <v>-1</v>
      </c>
      <c r="J36" s="9" t="str">
        <f>VLOOKUP($A36,'入力（申告＆着順）'!$C$5:$AB$111,26,0)</f>
        <v>1'18"64</v>
      </c>
    </row>
    <row r="37" spans="1:10" ht="19" x14ac:dyDescent="0.2">
      <c r="A37" s="11">
        <f t="shared" si="1"/>
        <v>33</v>
      </c>
      <c r="C37" s="6">
        <f t="shared" si="0"/>
        <v>33</v>
      </c>
      <c r="D37" s="26">
        <f>VLOOKUP($A37,'入力（申告＆着順）'!$C$5:$AB$111,4,0)</f>
        <v>5</v>
      </c>
      <c r="E37" s="6">
        <f>VLOOKUP($A37,'入力（申告＆着順）'!$C$5:$AB$111,2,0)</f>
        <v>27</v>
      </c>
      <c r="F37" s="6" t="str">
        <f>VLOOKUP($A37,'入力（申告＆着順）'!$C$5:$AB$111,3,0)</f>
        <v>小島　政夫</v>
      </c>
      <c r="G37" s="7" t="str">
        <f>VLOOKUP($A37,'入力（申告＆着順）'!$C$5:$AB$111,23,0)</f>
        <v>33'33"</v>
      </c>
      <c r="H37" s="7" t="str">
        <f>VLOOKUP($A37,'入力（申告＆着順）'!$C$5:$AB$111,24,0)</f>
        <v>32'11"04</v>
      </c>
      <c r="I37" s="10">
        <f>VLOOKUP($A37,'入力（申告＆着順）'!$C$5:$AB$111,25,0)</f>
        <v>-1</v>
      </c>
      <c r="J37" s="9" t="str">
        <f>VLOOKUP($A37,'入力（申告＆着順）'!$C$5:$AB$111,26,0)</f>
        <v>1'21"96</v>
      </c>
    </row>
    <row r="38" spans="1:10" ht="19" x14ac:dyDescent="0.2">
      <c r="A38" s="11">
        <f t="shared" si="1"/>
        <v>34</v>
      </c>
      <c r="C38" s="6">
        <f t="shared" si="0"/>
        <v>34</v>
      </c>
      <c r="D38" s="26">
        <f>VLOOKUP($A38,'入力（申告＆着順）'!$C$5:$AB$111,4,0)</f>
        <v>5</v>
      </c>
      <c r="E38" s="6">
        <f>VLOOKUP($A38,'入力（申告＆着順）'!$C$5:$AB$111,2,0)</f>
        <v>50</v>
      </c>
      <c r="F38" s="6" t="str">
        <f>VLOOKUP($A38,'入力（申告＆着順）'!$C$5:$AB$111,3,0)</f>
        <v>田原　透</v>
      </c>
      <c r="G38" s="7" t="str">
        <f>VLOOKUP($A38,'入力（申告＆着順）'!$C$5:$AB$111,23,0)</f>
        <v>27'30"</v>
      </c>
      <c r="H38" s="7" t="str">
        <f>VLOOKUP($A38,'入力（申告＆着順）'!$C$5:$AB$111,24,0)</f>
        <v>25'57"72</v>
      </c>
      <c r="I38" s="10">
        <f>VLOOKUP($A38,'入力（申告＆着順）'!$C$5:$AB$111,25,0)</f>
        <v>-1</v>
      </c>
      <c r="J38" s="9" t="str">
        <f>VLOOKUP($A38,'入力（申告＆着順）'!$C$5:$AB$111,26,0)</f>
        <v>1'32"28</v>
      </c>
    </row>
    <row r="39" spans="1:10" ht="19" x14ac:dyDescent="0.2">
      <c r="A39" s="11">
        <f t="shared" si="1"/>
        <v>35</v>
      </c>
      <c r="C39" s="6">
        <f t="shared" si="0"/>
        <v>35</v>
      </c>
      <c r="D39" s="26">
        <f>VLOOKUP($A39,'入力（申告＆着順）'!$C$5:$AB$111,4,0)</f>
        <v>5</v>
      </c>
      <c r="E39" s="6">
        <f>VLOOKUP($A39,'入力（申告＆着順）'!$C$5:$AB$111,2,0)</f>
        <v>48</v>
      </c>
      <c r="F39" s="6" t="str">
        <f>VLOOKUP($A39,'入力（申告＆着順）'!$C$5:$AB$111,3,0)</f>
        <v>竹川　潔</v>
      </c>
      <c r="G39" s="7" t="str">
        <f>VLOOKUP($A39,'入力（申告＆着順）'!$C$5:$AB$111,23,0)</f>
        <v>32'30"</v>
      </c>
      <c r="H39" s="7" t="str">
        <f>VLOOKUP($A39,'入力（申告＆着順）'!$C$5:$AB$111,24,0)</f>
        <v>30'19"91</v>
      </c>
      <c r="I39" s="10">
        <f>VLOOKUP($A39,'入力（申告＆着順）'!$C$5:$AB$111,25,0)</f>
        <v>-1</v>
      </c>
      <c r="J39" s="9" t="str">
        <f>VLOOKUP($A39,'入力（申告＆着順）'!$C$5:$AB$111,26,0)</f>
        <v>2'10"09</v>
      </c>
    </row>
    <row r="40" spans="1:10" ht="19" x14ac:dyDescent="0.2">
      <c r="A40" s="11">
        <f t="shared" si="1"/>
        <v>36</v>
      </c>
      <c r="C40" s="6">
        <f t="shared" si="0"/>
        <v>36</v>
      </c>
      <c r="D40" s="26">
        <f>VLOOKUP($A40,'入力（申告＆着順）'!$C$5:$AB$111,4,0)</f>
        <v>5</v>
      </c>
      <c r="E40" s="6">
        <f>VLOOKUP($A40,'入力（申告＆着順）'!$C$5:$AB$111,2,0)</f>
        <v>31</v>
      </c>
      <c r="F40" s="6" t="str">
        <f>VLOOKUP($A40,'入力（申告＆着順）'!$C$5:$AB$111,3,0)</f>
        <v>佐藤　万寿生</v>
      </c>
      <c r="G40" s="7" t="str">
        <f>VLOOKUP($A40,'入力（申告＆着順）'!$C$5:$AB$111,23,0)</f>
        <v>35'00"</v>
      </c>
      <c r="H40" s="7" t="str">
        <f>VLOOKUP($A40,'入力（申告＆着順）'!$C$5:$AB$111,24,0)</f>
        <v>32'22"90</v>
      </c>
      <c r="I40" s="10">
        <f>VLOOKUP($A40,'入力（申告＆着順）'!$C$5:$AB$111,25,0)</f>
        <v>-1</v>
      </c>
      <c r="J40" s="9" t="str">
        <f>VLOOKUP($A40,'入力（申告＆着順）'!$C$5:$AB$111,26,0)</f>
        <v>2'37"10</v>
      </c>
    </row>
    <row r="41" spans="1:10" ht="19" x14ac:dyDescent="0.2">
      <c r="A41" s="11">
        <f t="shared" si="1"/>
        <v>37</v>
      </c>
      <c r="C41" s="6">
        <f t="shared" si="0"/>
        <v>37</v>
      </c>
      <c r="D41" s="26">
        <f>VLOOKUP($A41,'入力（申告＆着順）'!$C$5:$AB$111,4,0)</f>
        <v>5</v>
      </c>
      <c r="E41" s="6">
        <f>VLOOKUP($A41,'入力（申告＆着順）'!$C$5:$AB$111,2,0)</f>
        <v>24</v>
      </c>
      <c r="F41" s="6" t="str">
        <f>VLOOKUP($A41,'入力（申告＆着順）'!$C$5:$AB$111,3,0)</f>
        <v>木崎　真</v>
      </c>
      <c r="G41" s="7" t="str">
        <f>VLOOKUP($A41,'入力（申告＆着順）'!$C$5:$AB$111,23,0)</f>
        <v>25'00"</v>
      </c>
      <c r="H41" s="7" t="str">
        <f>VLOOKUP($A41,'入力（申告＆着順）'!$C$5:$AB$111,24,0)</f>
        <v>21'52"32</v>
      </c>
      <c r="I41" s="10">
        <f>VLOOKUP($A41,'入力（申告＆着順）'!$C$5:$AB$111,25,0)</f>
        <v>-1</v>
      </c>
      <c r="J41" s="9" t="str">
        <f>VLOOKUP($A41,'入力（申告＆着順）'!$C$5:$AB$111,26,0)</f>
        <v>3'07"68</v>
      </c>
    </row>
    <row r="42" spans="1:10" ht="19" x14ac:dyDescent="0.2">
      <c r="A42" s="11">
        <f t="shared" si="1"/>
        <v>38</v>
      </c>
      <c r="C42" s="6">
        <f t="shared" si="0"/>
        <v>38</v>
      </c>
      <c r="D42" s="26">
        <f>VLOOKUP($A42,'入力（申告＆着順）'!$C$5:$AB$111,4,0)</f>
        <v>5</v>
      </c>
      <c r="E42" s="6">
        <f>VLOOKUP($A42,'入力（申告＆着順）'!$C$5:$AB$111,2,0)</f>
        <v>75</v>
      </c>
      <c r="F42" s="6" t="str">
        <f>VLOOKUP($A42,'入力（申告＆着順）'!$C$5:$AB$111,3,0)</f>
        <v>松本　清彦</v>
      </c>
      <c r="G42" s="7" t="str">
        <f>VLOOKUP($A42,'入力（申告＆着順）'!$C$5:$AB$111,23,0)</f>
        <v>40'00"</v>
      </c>
      <c r="H42" s="7" t="str">
        <f>VLOOKUP($A42,'入力（申告＆着順）'!$C$5:$AB$111,24,0)</f>
        <v>36'05"14</v>
      </c>
      <c r="I42" s="10">
        <f>VLOOKUP($A42,'入力（申告＆着順）'!$C$5:$AB$111,25,0)</f>
        <v>-1</v>
      </c>
      <c r="J42" s="9" t="str">
        <f>VLOOKUP($A42,'入力（申告＆着順）'!$C$5:$AB$111,26,0)</f>
        <v>3'54"86</v>
      </c>
    </row>
    <row r="43" spans="1:10" ht="19" x14ac:dyDescent="0.2">
      <c r="A43" s="11">
        <f t="shared" si="1"/>
        <v>39</v>
      </c>
      <c r="C43" s="6">
        <f t="shared" si="0"/>
        <v>39</v>
      </c>
      <c r="D43" s="26">
        <f>VLOOKUP($A43,'入力（申告＆着順）'!$C$5:$AB$111,4,0)</f>
        <v>5</v>
      </c>
      <c r="E43" s="6">
        <f>VLOOKUP($A43,'入力（申告＆着順）'!$C$5:$AB$111,2,0)</f>
        <v>56</v>
      </c>
      <c r="F43" s="6" t="str">
        <f>VLOOKUP($A43,'入力（申告＆着順）'!$C$5:$AB$111,3,0)</f>
        <v>中島　沙織</v>
      </c>
      <c r="G43" s="7" t="str">
        <f>VLOOKUP($A43,'入力（申告＆着順）'!$C$5:$AB$111,23,0)</f>
        <v>34'20"</v>
      </c>
      <c r="H43" s="7" t="str">
        <f>VLOOKUP($A43,'入力（申告＆着順）'!$C$5:$AB$111,24,0)</f>
        <v>28'37"91</v>
      </c>
      <c r="I43" s="10">
        <f>VLOOKUP($A43,'入力（申告＆着順）'!$C$5:$AB$111,25,0)</f>
        <v>-1</v>
      </c>
      <c r="J43" s="9" t="str">
        <f>VLOOKUP($A43,'入力（申告＆着順）'!$C$5:$AB$111,26,0)</f>
        <v>5'42"09</v>
      </c>
    </row>
    <row r="44" spans="1:10" ht="19" x14ac:dyDescent="0.2">
      <c r="A44" s="11">
        <f t="shared" si="1"/>
        <v>40</v>
      </c>
      <c r="C44" s="6">
        <f t="shared" si="0"/>
        <v>40</v>
      </c>
      <c r="D44" s="26">
        <f>VLOOKUP($A44,'入力（申告＆着順）'!$C$5:$AB$111,4,0)</f>
        <v>5</v>
      </c>
      <c r="E44" s="6">
        <f>VLOOKUP($A44,'入力（申告＆着順）'!$C$5:$AB$111,2,0)</f>
        <v>1</v>
      </c>
      <c r="F44" s="6" t="str">
        <f>VLOOKUP($A44,'入力（申告＆着順）'!$C$5:$AB$111,3,0)</f>
        <v>秋元　俊二</v>
      </c>
      <c r="G44" s="7" t="str">
        <f>VLOOKUP($A44,'入力（申告＆着順）'!$C$5:$AB$111,23,0)</f>
        <v>0'00"</v>
      </c>
      <c r="H44" s="7" t="str">
        <f>VLOOKUP($A44,'入力（申告＆着順）'!$C$5:$AB$111,24,0)</f>
        <v>0'00"00</v>
      </c>
      <c r="I44" s="10">
        <f>VLOOKUP($A44,'入力（申告＆着順）'!$C$5:$AB$111,25,0)</f>
        <v>1</v>
      </c>
      <c r="J44" s="9" t="str">
        <f>VLOOKUP($A44,'入力（申告＆着順）'!$C$5:$AB$111,26,0)</f>
        <v>46'39"00</v>
      </c>
    </row>
    <row r="45" spans="1:10" ht="19" x14ac:dyDescent="0.2">
      <c r="A45" s="11">
        <f t="shared" si="1"/>
        <v>41</v>
      </c>
      <c r="C45" s="6">
        <f t="shared" si="0"/>
        <v>40</v>
      </c>
      <c r="D45" s="26">
        <f>VLOOKUP($A45,'入力（申告＆着順）'!$C$5:$AB$111,4,0)</f>
        <v>5</v>
      </c>
      <c r="E45" s="6">
        <f>VLOOKUP($A45,'入力（申告＆着順）'!$C$5:$AB$111,2,0)</f>
        <v>4</v>
      </c>
      <c r="F45" s="6" t="str">
        <f>VLOOKUP($A45,'入力（申告＆着順）'!$C$5:$AB$111,3,0)</f>
        <v>石川　清人</v>
      </c>
      <c r="G45" s="7" t="str">
        <f>VLOOKUP($A45,'入力（申告＆着順）'!$C$5:$AB$111,23,0)</f>
        <v>0'00"</v>
      </c>
      <c r="H45" s="7" t="str">
        <f>VLOOKUP($A45,'入力（申告＆着順）'!$C$5:$AB$111,24,0)</f>
        <v>0'00"00</v>
      </c>
      <c r="I45" s="10">
        <f>VLOOKUP($A45,'入力（申告＆着順）'!$C$5:$AB$111,25,0)</f>
        <v>1</v>
      </c>
      <c r="J45" s="9" t="str">
        <f>VLOOKUP($A45,'入力（申告＆着順）'!$C$5:$AB$111,26,0)</f>
        <v>46'39"00</v>
      </c>
    </row>
    <row r="46" spans="1:10" ht="19" x14ac:dyDescent="0.2">
      <c r="A46" s="11">
        <f t="shared" si="1"/>
        <v>42</v>
      </c>
      <c r="C46" s="6">
        <f t="shared" si="0"/>
        <v>40</v>
      </c>
      <c r="D46" s="26">
        <f>VLOOKUP($A46,'入力（申告＆着順）'!$C$5:$AB$111,4,0)</f>
        <v>5</v>
      </c>
      <c r="E46" s="6">
        <f>VLOOKUP($A46,'入力（申告＆着順）'!$C$5:$AB$111,2,0)</f>
        <v>6</v>
      </c>
      <c r="F46" s="6" t="str">
        <f>VLOOKUP($A46,'入力（申告＆着順）'!$C$5:$AB$111,3,0)</f>
        <v>伊藤　悟</v>
      </c>
      <c r="G46" s="7" t="str">
        <f>VLOOKUP($A46,'入力（申告＆着順）'!$C$5:$AB$111,23,0)</f>
        <v>0'00"</v>
      </c>
      <c r="H46" s="7" t="str">
        <f>VLOOKUP($A46,'入力（申告＆着順）'!$C$5:$AB$111,24,0)</f>
        <v>0'00"00</v>
      </c>
      <c r="I46" s="10">
        <f>VLOOKUP($A46,'入力（申告＆着順）'!$C$5:$AB$111,25,0)</f>
        <v>1</v>
      </c>
      <c r="J46" s="9" t="str">
        <f>VLOOKUP($A46,'入力（申告＆着順）'!$C$5:$AB$111,26,0)</f>
        <v>46'39"00</v>
      </c>
    </row>
    <row r="47" spans="1:10" ht="19" x14ac:dyDescent="0.2">
      <c r="A47" s="11">
        <f t="shared" si="1"/>
        <v>43</v>
      </c>
      <c r="C47" s="6">
        <f t="shared" si="0"/>
        <v>40</v>
      </c>
      <c r="D47" s="26">
        <f>VLOOKUP($A47,'入力（申告＆着順）'!$C$5:$AB$111,4,0)</f>
        <v>5</v>
      </c>
      <c r="E47" s="6">
        <f>VLOOKUP($A47,'入力（申告＆着順）'!$C$5:$AB$111,2,0)</f>
        <v>7</v>
      </c>
      <c r="F47" s="6" t="str">
        <f>VLOOKUP($A47,'入力（申告＆着順）'!$C$5:$AB$111,3,0)</f>
        <v>伊藤　慈</v>
      </c>
      <c r="G47" s="7" t="str">
        <f>VLOOKUP($A47,'入力（申告＆着順）'!$C$5:$AB$111,23,0)</f>
        <v>0'00"</v>
      </c>
      <c r="H47" s="7" t="str">
        <f>VLOOKUP($A47,'入力（申告＆着順）'!$C$5:$AB$111,24,0)</f>
        <v>0'00"00</v>
      </c>
      <c r="I47" s="10">
        <f>VLOOKUP($A47,'入力（申告＆着順）'!$C$5:$AB$111,25,0)</f>
        <v>1</v>
      </c>
      <c r="J47" s="9" t="str">
        <f>VLOOKUP($A47,'入力（申告＆着順）'!$C$5:$AB$111,26,0)</f>
        <v>46'39"00</v>
      </c>
    </row>
    <row r="48" spans="1:10" ht="19" x14ac:dyDescent="0.2">
      <c r="A48" s="11">
        <f t="shared" si="1"/>
        <v>44</v>
      </c>
      <c r="C48" s="6">
        <f t="shared" si="0"/>
        <v>40</v>
      </c>
      <c r="D48" s="26">
        <f>VLOOKUP($A48,'入力（申告＆着順）'!$C$5:$AB$111,4,0)</f>
        <v>5</v>
      </c>
      <c r="E48" s="6">
        <f>VLOOKUP($A48,'入力（申告＆着順）'!$C$5:$AB$111,2,0)</f>
        <v>8</v>
      </c>
      <c r="F48" s="6" t="str">
        <f>VLOOKUP($A48,'入力（申告＆着順）'!$C$5:$AB$111,3,0)</f>
        <v>岩井　信路</v>
      </c>
      <c r="G48" s="7" t="str">
        <f>VLOOKUP($A48,'入力（申告＆着順）'!$C$5:$AB$111,23,0)</f>
        <v>0'00"</v>
      </c>
      <c r="H48" s="7" t="str">
        <f>VLOOKUP($A48,'入力（申告＆着順）'!$C$5:$AB$111,24,0)</f>
        <v>0'00"00</v>
      </c>
      <c r="I48" s="10">
        <f>VLOOKUP($A48,'入力（申告＆着順）'!$C$5:$AB$111,25,0)</f>
        <v>1</v>
      </c>
      <c r="J48" s="9" t="str">
        <f>VLOOKUP($A48,'入力（申告＆着順）'!$C$5:$AB$111,26,0)</f>
        <v>46'39"00</v>
      </c>
    </row>
    <row r="49" spans="1:10" ht="19" x14ac:dyDescent="0.2">
      <c r="A49" s="11">
        <f t="shared" si="1"/>
        <v>45</v>
      </c>
      <c r="C49" s="6">
        <f>IF($J49=$J48,$C48,$A49)</f>
        <v>40</v>
      </c>
      <c r="D49" s="26">
        <f>VLOOKUP($A49,'入力（申告＆着順）'!$C$5:$AB$111,4,0)</f>
        <v>5</v>
      </c>
      <c r="E49" s="6">
        <f>VLOOKUP($A49,'入力（申告＆着順）'!$C$5:$AB$111,2,0)</f>
        <v>10</v>
      </c>
      <c r="F49" s="6" t="str">
        <f>VLOOKUP($A49,'入力（申告＆着順）'!$C$5:$AB$111,3,0)</f>
        <v>岩渕　勉</v>
      </c>
      <c r="G49" s="7" t="str">
        <f>VLOOKUP($A49,'入力（申告＆着順）'!$C$5:$AB$111,23,0)</f>
        <v>0'00"</v>
      </c>
      <c r="H49" s="7" t="str">
        <f>VLOOKUP($A49,'入力（申告＆着順）'!$C$5:$AB$111,24,0)</f>
        <v>0'00"00</v>
      </c>
      <c r="I49" s="10">
        <f>VLOOKUP($A49,'入力（申告＆着順）'!$C$5:$AB$111,25,0)</f>
        <v>1</v>
      </c>
      <c r="J49" s="9" t="str">
        <f>VLOOKUP($A49,'入力（申告＆着順）'!$C$5:$AB$111,26,0)</f>
        <v>46'39"00</v>
      </c>
    </row>
    <row r="50" spans="1:10" ht="19" x14ac:dyDescent="0.2">
      <c r="A50" s="11">
        <f t="shared" si="1"/>
        <v>46</v>
      </c>
      <c r="C50" s="6">
        <f t="shared" ref="C50:C99" si="2">IF($J50=$J49,$C49,$A50)</f>
        <v>40</v>
      </c>
      <c r="D50" s="26">
        <f>VLOOKUP($A50,'入力（申告＆着順）'!$C$5:$AB$111,4,0)</f>
        <v>5</v>
      </c>
      <c r="E50" s="6">
        <f>VLOOKUP($A50,'入力（申告＆着順）'!$C$5:$AB$111,2,0)</f>
        <v>12</v>
      </c>
      <c r="F50" s="6" t="str">
        <f>VLOOKUP($A50,'入力（申告＆着順）'!$C$5:$AB$111,3,0)</f>
        <v>上田　誠</v>
      </c>
      <c r="G50" s="7" t="str">
        <f>VLOOKUP($A50,'入力（申告＆着順）'!$C$5:$AB$111,23,0)</f>
        <v>0'00"</v>
      </c>
      <c r="H50" s="7" t="str">
        <f>VLOOKUP($A50,'入力（申告＆着順）'!$C$5:$AB$111,24,0)</f>
        <v>0'00"00</v>
      </c>
      <c r="I50" s="10">
        <f>VLOOKUP($A50,'入力（申告＆着順）'!$C$5:$AB$111,25,0)</f>
        <v>1</v>
      </c>
      <c r="J50" s="9" t="str">
        <f>VLOOKUP($A50,'入力（申告＆着順）'!$C$5:$AB$111,26,0)</f>
        <v>46'39"00</v>
      </c>
    </row>
    <row r="51" spans="1:10" ht="19" x14ac:dyDescent="0.2">
      <c r="A51" s="11">
        <f t="shared" si="1"/>
        <v>47</v>
      </c>
      <c r="C51" s="6">
        <f t="shared" si="2"/>
        <v>40</v>
      </c>
      <c r="D51" s="26">
        <f>VLOOKUP($A51,'入力（申告＆着順）'!$C$5:$AB$111,4,0)</f>
        <v>5</v>
      </c>
      <c r="E51" s="6">
        <f>VLOOKUP($A51,'入力（申告＆着順）'!$C$5:$AB$111,2,0)</f>
        <v>13</v>
      </c>
      <c r="F51" s="6" t="str">
        <f>VLOOKUP($A51,'入力（申告＆着順）'!$C$5:$AB$111,3,0)</f>
        <v>上原　一公</v>
      </c>
      <c r="G51" s="7" t="str">
        <f>VLOOKUP($A51,'入力（申告＆着順）'!$C$5:$AB$111,23,0)</f>
        <v>0'00"</v>
      </c>
      <c r="H51" s="7" t="str">
        <f>VLOOKUP($A51,'入力（申告＆着順）'!$C$5:$AB$111,24,0)</f>
        <v>0'00"00</v>
      </c>
      <c r="I51" s="10">
        <f>VLOOKUP($A51,'入力（申告＆着順）'!$C$5:$AB$111,25,0)</f>
        <v>1</v>
      </c>
      <c r="J51" s="9" t="str">
        <f>VLOOKUP($A51,'入力（申告＆着順）'!$C$5:$AB$111,26,0)</f>
        <v>46'39"00</v>
      </c>
    </row>
    <row r="52" spans="1:10" ht="19" x14ac:dyDescent="0.2">
      <c r="A52" s="11">
        <f t="shared" si="1"/>
        <v>48</v>
      </c>
      <c r="C52" s="6">
        <f t="shared" si="2"/>
        <v>40</v>
      </c>
      <c r="D52" s="26">
        <f>VLOOKUP($A52,'入力（申告＆着順）'!$C$5:$AB$111,4,0)</f>
        <v>5</v>
      </c>
      <c r="E52" s="6">
        <f>VLOOKUP($A52,'入力（申告＆着順）'!$C$5:$AB$111,2,0)</f>
        <v>14</v>
      </c>
      <c r="F52" s="6" t="str">
        <f>VLOOKUP($A52,'入力（申告＆着順）'!$C$5:$AB$111,3,0)</f>
        <v>内野　英夫</v>
      </c>
      <c r="G52" s="7" t="str">
        <f>VLOOKUP($A52,'入力（申告＆着順）'!$C$5:$AB$111,23,0)</f>
        <v>0'00"</v>
      </c>
      <c r="H52" s="7" t="str">
        <f>VLOOKUP($A52,'入力（申告＆着順）'!$C$5:$AB$111,24,0)</f>
        <v>0'00"00</v>
      </c>
      <c r="I52" s="10">
        <f>VLOOKUP($A52,'入力（申告＆着順）'!$C$5:$AB$111,25,0)</f>
        <v>1</v>
      </c>
      <c r="J52" s="9" t="str">
        <f>VLOOKUP($A52,'入力（申告＆着順）'!$C$5:$AB$111,26,0)</f>
        <v>46'39"00</v>
      </c>
    </row>
    <row r="53" spans="1:10" ht="19" x14ac:dyDescent="0.2">
      <c r="A53" s="11">
        <f t="shared" si="1"/>
        <v>49</v>
      </c>
      <c r="C53" s="6">
        <f t="shared" si="2"/>
        <v>40</v>
      </c>
      <c r="D53" s="26">
        <f>VLOOKUP($A53,'入力（申告＆着順）'!$C$5:$AB$111,4,0)</f>
        <v>5</v>
      </c>
      <c r="E53" s="6">
        <f>VLOOKUP($A53,'入力（申告＆着順）'!$C$5:$AB$111,2,0)</f>
        <v>15</v>
      </c>
      <c r="F53" s="6" t="str">
        <f>VLOOKUP($A53,'入力（申告＆着順）'!$C$5:$AB$111,3,0)</f>
        <v>内野　光子</v>
      </c>
      <c r="G53" s="7" t="str">
        <f>VLOOKUP($A53,'入力（申告＆着順）'!$C$5:$AB$111,23,0)</f>
        <v>0'00"</v>
      </c>
      <c r="H53" s="7" t="str">
        <f>VLOOKUP($A53,'入力（申告＆着順）'!$C$5:$AB$111,24,0)</f>
        <v>0'00"00</v>
      </c>
      <c r="I53" s="10">
        <f>VLOOKUP($A53,'入力（申告＆着順）'!$C$5:$AB$111,25,0)</f>
        <v>1</v>
      </c>
      <c r="J53" s="9" t="str">
        <f>VLOOKUP($A53,'入力（申告＆着順）'!$C$5:$AB$111,26,0)</f>
        <v>46'39"00</v>
      </c>
    </row>
    <row r="54" spans="1:10" ht="19" x14ac:dyDescent="0.2">
      <c r="A54" s="11">
        <f t="shared" si="1"/>
        <v>50</v>
      </c>
      <c r="C54" s="6">
        <f t="shared" si="2"/>
        <v>40</v>
      </c>
      <c r="D54" s="26">
        <f>VLOOKUP($A54,'入力（申告＆着順）'!$C$5:$AB$111,4,0)</f>
        <v>5</v>
      </c>
      <c r="E54" s="6">
        <f>VLOOKUP($A54,'入力（申告＆着順）'!$C$5:$AB$111,2,0)</f>
        <v>17</v>
      </c>
      <c r="F54" s="6" t="str">
        <f>VLOOKUP($A54,'入力（申告＆着順）'!$C$5:$AB$111,3,0)</f>
        <v>大澤　扶美子</v>
      </c>
      <c r="G54" s="7" t="str">
        <f>VLOOKUP($A54,'入力（申告＆着順）'!$C$5:$AB$111,23,0)</f>
        <v>0'00"</v>
      </c>
      <c r="H54" s="7" t="str">
        <f>VLOOKUP($A54,'入力（申告＆着順）'!$C$5:$AB$111,24,0)</f>
        <v>0'00"00</v>
      </c>
      <c r="I54" s="10">
        <f>VLOOKUP($A54,'入力（申告＆着順）'!$C$5:$AB$111,25,0)</f>
        <v>1</v>
      </c>
      <c r="J54" s="9" t="str">
        <f>VLOOKUP($A54,'入力（申告＆着順）'!$C$5:$AB$111,26,0)</f>
        <v>46'39"00</v>
      </c>
    </row>
    <row r="55" spans="1:10" ht="19" x14ac:dyDescent="0.2">
      <c r="A55" s="11">
        <f t="shared" si="1"/>
        <v>51</v>
      </c>
      <c r="C55" s="6">
        <f t="shared" si="2"/>
        <v>40</v>
      </c>
      <c r="D55" s="26">
        <f>VLOOKUP($A55,'入力（申告＆着順）'!$C$5:$AB$111,4,0)</f>
        <v>5</v>
      </c>
      <c r="E55" s="6">
        <f>VLOOKUP($A55,'入力（申告＆着順）'!$C$5:$AB$111,2,0)</f>
        <v>18</v>
      </c>
      <c r="F55" s="6" t="str">
        <f>VLOOKUP($A55,'入力（申告＆着順）'!$C$5:$AB$111,3,0)</f>
        <v>王尾　高明</v>
      </c>
      <c r="G55" s="7" t="str">
        <f>VLOOKUP($A55,'入力（申告＆着順）'!$C$5:$AB$111,23,0)</f>
        <v>0'00"</v>
      </c>
      <c r="H55" s="7" t="str">
        <f>VLOOKUP($A55,'入力（申告＆着順）'!$C$5:$AB$111,24,0)</f>
        <v>0'00"00</v>
      </c>
      <c r="I55" s="10">
        <f>VLOOKUP($A55,'入力（申告＆着順）'!$C$5:$AB$111,25,0)</f>
        <v>1</v>
      </c>
      <c r="J55" s="9" t="str">
        <f>VLOOKUP($A55,'入力（申告＆着順）'!$C$5:$AB$111,26,0)</f>
        <v>46'39"00</v>
      </c>
    </row>
    <row r="56" spans="1:10" ht="19" x14ac:dyDescent="0.2">
      <c r="A56" s="11">
        <f t="shared" si="1"/>
        <v>52</v>
      </c>
      <c r="C56" s="6">
        <f t="shared" si="2"/>
        <v>40</v>
      </c>
      <c r="D56" s="26">
        <f>VLOOKUP($A56,'入力（申告＆着順）'!$C$5:$AB$111,4,0)</f>
        <v>5</v>
      </c>
      <c r="E56" s="6">
        <f>VLOOKUP($A56,'入力（申告＆着順）'!$C$5:$AB$111,2,0)</f>
        <v>21</v>
      </c>
      <c r="F56" s="6" t="str">
        <f>VLOOKUP($A56,'入力（申告＆着順）'!$C$5:$AB$111,3,0)</f>
        <v>奥泉　久雄</v>
      </c>
      <c r="G56" s="7" t="str">
        <f>VLOOKUP($A56,'入力（申告＆着順）'!$C$5:$AB$111,23,0)</f>
        <v>0'00"</v>
      </c>
      <c r="H56" s="7" t="str">
        <f>VLOOKUP($A56,'入力（申告＆着順）'!$C$5:$AB$111,24,0)</f>
        <v>0'00"00</v>
      </c>
      <c r="I56" s="10">
        <f>VLOOKUP($A56,'入力（申告＆着順）'!$C$5:$AB$111,25,0)</f>
        <v>1</v>
      </c>
      <c r="J56" s="9" t="str">
        <f>VLOOKUP($A56,'入力（申告＆着順）'!$C$5:$AB$111,26,0)</f>
        <v>46'39"00</v>
      </c>
    </row>
    <row r="57" spans="1:10" ht="19" x14ac:dyDescent="0.2">
      <c r="A57" s="11">
        <f t="shared" si="1"/>
        <v>53</v>
      </c>
      <c r="C57" s="6">
        <f t="shared" si="2"/>
        <v>40</v>
      </c>
      <c r="D57" s="26">
        <f>VLOOKUP($A57,'入力（申告＆着順）'!$C$5:$AB$111,4,0)</f>
        <v>5</v>
      </c>
      <c r="E57" s="6">
        <f>VLOOKUP($A57,'入力（申告＆着順）'!$C$5:$AB$111,2,0)</f>
        <v>23</v>
      </c>
      <c r="F57" s="6" t="str">
        <f>VLOOKUP($A57,'入力（申告＆着順）'!$C$5:$AB$111,3,0)</f>
        <v>金井　徳幸</v>
      </c>
      <c r="G57" s="7" t="str">
        <f>VLOOKUP($A57,'入力（申告＆着順）'!$C$5:$AB$111,23,0)</f>
        <v>0'00"</v>
      </c>
      <c r="H57" s="7" t="str">
        <f>VLOOKUP($A57,'入力（申告＆着順）'!$C$5:$AB$111,24,0)</f>
        <v>0'00"00</v>
      </c>
      <c r="I57" s="10">
        <f>VLOOKUP($A57,'入力（申告＆着順）'!$C$5:$AB$111,25,0)</f>
        <v>1</v>
      </c>
      <c r="J57" s="9" t="str">
        <f>VLOOKUP($A57,'入力（申告＆着順）'!$C$5:$AB$111,26,0)</f>
        <v>46'39"00</v>
      </c>
    </row>
    <row r="58" spans="1:10" ht="19" x14ac:dyDescent="0.2">
      <c r="A58" s="11">
        <f t="shared" si="1"/>
        <v>54</v>
      </c>
      <c r="C58" s="6">
        <f t="shared" si="2"/>
        <v>40</v>
      </c>
      <c r="D58" s="26">
        <f>VLOOKUP($A58,'入力（申告＆着順）'!$C$5:$AB$111,4,0)</f>
        <v>5</v>
      </c>
      <c r="E58" s="6">
        <f>VLOOKUP($A58,'入力（申告＆着順）'!$C$5:$AB$111,2,0)</f>
        <v>25</v>
      </c>
      <c r="F58" s="6" t="str">
        <f>VLOOKUP($A58,'入力（申告＆着順）'!$C$5:$AB$111,3,0)</f>
        <v>黒沼　浩二</v>
      </c>
      <c r="G58" s="7" t="str">
        <f>VLOOKUP($A58,'入力（申告＆着順）'!$C$5:$AB$111,23,0)</f>
        <v>0'00"</v>
      </c>
      <c r="H58" s="7" t="str">
        <f>VLOOKUP($A58,'入力（申告＆着順）'!$C$5:$AB$111,24,0)</f>
        <v>0'00"00</v>
      </c>
      <c r="I58" s="10">
        <f>VLOOKUP($A58,'入力（申告＆着順）'!$C$5:$AB$111,25,0)</f>
        <v>1</v>
      </c>
      <c r="J58" s="9" t="str">
        <f>VLOOKUP($A58,'入力（申告＆着順）'!$C$5:$AB$111,26,0)</f>
        <v>46'39"00</v>
      </c>
    </row>
    <row r="59" spans="1:10" ht="19" x14ac:dyDescent="0.2">
      <c r="A59" s="11">
        <f t="shared" si="1"/>
        <v>55</v>
      </c>
      <c r="C59" s="6">
        <f t="shared" si="2"/>
        <v>40</v>
      </c>
      <c r="D59" s="26">
        <f>VLOOKUP($A59,'入力（申告＆着順）'!$C$5:$AB$111,4,0)</f>
        <v>5</v>
      </c>
      <c r="E59" s="6">
        <f>VLOOKUP($A59,'入力（申告＆着順）'!$C$5:$AB$111,2,0)</f>
        <v>26</v>
      </c>
      <c r="F59" s="6" t="str">
        <f>VLOOKUP($A59,'入力（申告＆着順）'!$C$5:$AB$111,3,0)</f>
        <v>香田　克明</v>
      </c>
      <c r="G59" s="7" t="str">
        <f>VLOOKUP($A59,'入力（申告＆着順）'!$C$5:$AB$111,23,0)</f>
        <v>0'00"</v>
      </c>
      <c r="H59" s="7" t="str">
        <f>VLOOKUP($A59,'入力（申告＆着順）'!$C$5:$AB$111,24,0)</f>
        <v>0'00"00</v>
      </c>
      <c r="I59" s="10">
        <f>VLOOKUP($A59,'入力（申告＆着順）'!$C$5:$AB$111,25,0)</f>
        <v>1</v>
      </c>
      <c r="J59" s="9" t="str">
        <f>VLOOKUP($A59,'入力（申告＆着順）'!$C$5:$AB$111,26,0)</f>
        <v>46'39"00</v>
      </c>
    </row>
    <row r="60" spans="1:10" ht="19" x14ac:dyDescent="0.2">
      <c r="A60" s="11">
        <f t="shared" si="1"/>
        <v>56</v>
      </c>
      <c r="C60" s="6">
        <f t="shared" si="2"/>
        <v>40</v>
      </c>
      <c r="D60" s="26">
        <f>VLOOKUP($A60,'入力（申告＆着順）'!$C$5:$AB$111,4,0)</f>
        <v>5</v>
      </c>
      <c r="E60" s="6">
        <f>VLOOKUP($A60,'入力（申告＆着順）'!$C$5:$AB$111,2,0)</f>
        <v>28</v>
      </c>
      <c r="F60" s="6" t="str">
        <f>VLOOKUP($A60,'入力（申告＆着順）'!$C$5:$AB$111,3,0)</f>
        <v>小島　直彦</v>
      </c>
      <c r="G60" s="7" t="str">
        <f>VLOOKUP($A60,'入力（申告＆着順）'!$C$5:$AB$111,23,0)</f>
        <v>0'00"</v>
      </c>
      <c r="H60" s="7" t="str">
        <f>VLOOKUP($A60,'入力（申告＆着順）'!$C$5:$AB$111,24,0)</f>
        <v>0'00"00</v>
      </c>
      <c r="I60" s="10">
        <f>VLOOKUP($A60,'入力（申告＆着順）'!$C$5:$AB$111,25,0)</f>
        <v>1</v>
      </c>
      <c r="J60" s="9" t="str">
        <f>VLOOKUP($A60,'入力（申告＆着順）'!$C$5:$AB$111,26,0)</f>
        <v>46'39"00</v>
      </c>
    </row>
    <row r="61" spans="1:10" ht="19" x14ac:dyDescent="0.2">
      <c r="A61" s="11">
        <f t="shared" si="1"/>
        <v>57</v>
      </c>
      <c r="C61" s="6">
        <f t="shared" si="2"/>
        <v>40</v>
      </c>
      <c r="D61" s="26">
        <f>VLOOKUP($A61,'入力（申告＆着順）'!$C$5:$AB$111,4,0)</f>
        <v>5</v>
      </c>
      <c r="E61" s="6">
        <f>VLOOKUP($A61,'入力（申告＆着順）'!$C$5:$AB$111,2,0)</f>
        <v>30</v>
      </c>
      <c r="F61" s="6" t="str">
        <f>VLOOKUP($A61,'入力（申告＆着順）'!$C$5:$AB$111,3,0)</f>
        <v>小山　祐子</v>
      </c>
      <c r="G61" s="7" t="str">
        <f>VLOOKUP($A61,'入力（申告＆着順）'!$C$5:$AB$111,23,0)</f>
        <v>0'00"</v>
      </c>
      <c r="H61" s="7" t="str">
        <f>VLOOKUP($A61,'入力（申告＆着順）'!$C$5:$AB$111,24,0)</f>
        <v>0'00"00</v>
      </c>
      <c r="I61" s="10">
        <f>VLOOKUP($A61,'入力（申告＆着順）'!$C$5:$AB$111,25,0)</f>
        <v>1</v>
      </c>
      <c r="J61" s="9" t="str">
        <f>VLOOKUP($A61,'入力（申告＆着順）'!$C$5:$AB$111,26,0)</f>
        <v>46'39"00</v>
      </c>
    </row>
    <row r="62" spans="1:10" ht="19" x14ac:dyDescent="0.2">
      <c r="A62" s="11">
        <f t="shared" si="1"/>
        <v>58</v>
      </c>
      <c r="C62" s="6">
        <f t="shared" si="2"/>
        <v>40</v>
      </c>
      <c r="D62" s="26">
        <f>VLOOKUP($A62,'入力（申告＆着順）'!$C$5:$AB$111,4,0)</f>
        <v>5</v>
      </c>
      <c r="E62" s="6">
        <f>VLOOKUP($A62,'入力（申告＆着順）'!$C$5:$AB$111,2,0)</f>
        <v>33</v>
      </c>
      <c r="F62" s="6" t="str">
        <f>VLOOKUP($A62,'入力（申告＆着順）'!$C$5:$AB$111,3,0)</f>
        <v>佐藤　英樹</v>
      </c>
      <c r="G62" s="7" t="str">
        <f>VLOOKUP($A62,'入力（申告＆着順）'!$C$5:$AB$111,23,0)</f>
        <v>0'00"</v>
      </c>
      <c r="H62" s="7" t="str">
        <f>VLOOKUP($A62,'入力（申告＆着順）'!$C$5:$AB$111,24,0)</f>
        <v>0'00"00</v>
      </c>
      <c r="I62" s="10">
        <f>VLOOKUP($A62,'入力（申告＆着順）'!$C$5:$AB$111,25,0)</f>
        <v>1</v>
      </c>
      <c r="J62" s="9" t="str">
        <f>VLOOKUP($A62,'入力（申告＆着順）'!$C$5:$AB$111,26,0)</f>
        <v>46'39"00</v>
      </c>
    </row>
    <row r="63" spans="1:10" ht="19" x14ac:dyDescent="0.2">
      <c r="A63" s="11">
        <f t="shared" si="1"/>
        <v>59</v>
      </c>
      <c r="C63" s="6">
        <f t="shared" si="2"/>
        <v>40</v>
      </c>
      <c r="D63" s="26">
        <f>VLOOKUP($A63,'入力（申告＆着順）'!$C$5:$AB$111,4,0)</f>
        <v>5</v>
      </c>
      <c r="E63" s="6">
        <f>VLOOKUP($A63,'入力（申告＆着順）'!$C$5:$AB$111,2,0)</f>
        <v>35</v>
      </c>
      <c r="F63" s="6" t="str">
        <f>VLOOKUP($A63,'入力（申告＆着順）'!$C$5:$AB$111,3,0)</f>
        <v>佐藤　修</v>
      </c>
      <c r="G63" s="7" t="str">
        <f>VLOOKUP($A63,'入力（申告＆着順）'!$C$5:$AB$111,23,0)</f>
        <v>0'00"</v>
      </c>
      <c r="H63" s="7" t="str">
        <f>VLOOKUP($A63,'入力（申告＆着順）'!$C$5:$AB$111,24,0)</f>
        <v>0'00"00</v>
      </c>
      <c r="I63" s="10">
        <f>VLOOKUP($A63,'入力（申告＆着順）'!$C$5:$AB$111,25,0)</f>
        <v>1</v>
      </c>
      <c r="J63" s="9" t="str">
        <f>VLOOKUP($A63,'入力（申告＆着順）'!$C$5:$AB$111,26,0)</f>
        <v>46'39"00</v>
      </c>
    </row>
    <row r="64" spans="1:10" ht="19" x14ac:dyDescent="0.2">
      <c r="A64" s="11">
        <f t="shared" si="1"/>
        <v>60</v>
      </c>
      <c r="C64" s="6">
        <f t="shared" si="2"/>
        <v>40</v>
      </c>
      <c r="D64" s="26">
        <f>VLOOKUP($A64,'入力（申告＆着順）'!$C$5:$AB$111,4,0)</f>
        <v>5</v>
      </c>
      <c r="E64" s="6">
        <f>VLOOKUP($A64,'入力（申告＆着順）'!$C$5:$AB$111,2,0)</f>
        <v>36</v>
      </c>
      <c r="F64" s="6" t="str">
        <f>VLOOKUP($A64,'入力（申告＆着順）'!$C$5:$AB$111,3,0)</f>
        <v>篠川　徹太郎</v>
      </c>
      <c r="G64" s="7" t="str">
        <f>VLOOKUP($A64,'入力（申告＆着順）'!$C$5:$AB$111,23,0)</f>
        <v>0'00"</v>
      </c>
      <c r="H64" s="7" t="str">
        <f>VLOOKUP($A64,'入力（申告＆着順）'!$C$5:$AB$111,24,0)</f>
        <v>0'00"00</v>
      </c>
      <c r="I64" s="10">
        <f>VLOOKUP($A64,'入力（申告＆着順）'!$C$5:$AB$111,25,0)</f>
        <v>1</v>
      </c>
      <c r="J64" s="9" t="str">
        <f>VLOOKUP($A64,'入力（申告＆着順）'!$C$5:$AB$111,26,0)</f>
        <v>46'39"00</v>
      </c>
    </row>
    <row r="65" spans="1:10" ht="19" x14ac:dyDescent="0.2">
      <c r="A65" s="11">
        <f t="shared" si="1"/>
        <v>61</v>
      </c>
      <c r="C65" s="6">
        <f t="shared" si="2"/>
        <v>40</v>
      </c>
      <c r="D65" s="26">
        <f>VLOOKUP($A65,'入力（申告＆着順）'!$C$5:$AB$111,4,0)</f>
        <v>5</v>
      </c>
      <c r="E65" s="6">
        <f>VLOOKUP($A65,'入力（申告＆着順）'!$C$5:$AB$111,2,0)</f>
        <v>41</v>
      </c>
      <c r="F65" s="6" t="str">
        <f>VLOOKUP($A65,'入力（申告＆着順）'!$C$5:$AB$111,3,0)</f>
        <v>須藤　朗</v>
      </c>
      <c r="G65" s="7" t="str">
        <f>VLOOKUP($A65,'入力（申告＆着順）'!$C$5:$AB$111,23,0)</f>
        <v>0'00"</v>
      </c>
      <c r="H65" s="7" t="str">
        <f>VLOOKUP($A65,'入力（申告＆着順）'!$C$5:$AB$111,24,0)</f>
        <v>0'00"00</v>
      </c>
      <c r="I65" s="10">
        <f>VLOOKUP($A65,'入力（申告＆着順）'!$C$5:$AB$111,25,0)</f>
        <v>1</v>
      </c>
      <c r="J65" s="9" t="str">
        <f>VLOOKUP($A65,'入力（申告＆着順）'!$C$5:$AB$111,26,0)</f>
        <v>46'39"00</v>
      </c>
    </row>
    <row r="66" spans="1:10" ht="19" x14ac:dyDescent="0.2">
      <c r="A66" s="11">
        <f t="shared" si="1"/>
        <v>62</v>
      </c>
      <c r="C66" s="6">
        <f t="shared" si="2"/>
        <v>40</v>
      </c>
      <c r="D66" s="26">
        <f>VLOOKUP($A66,'入力（申告＆着順）'!$C$5:$AB$111,4,0)</f>
        <v>5</v>
      </c>
      <c r="E66" s="6">
        <f>VLOOKUP($A66,'入力（申告＆着順）'!$C$5:$AB$111,2,0)</f>
        <v>43</v>
      </c>
      <c r="F66" s="6" t="str">
        <f>VLOOKUP($A66,'入力（申告＆着順）'!$C$5:$AB$111,3,0)</f>
        <v>関根　由花</v>
      </c>
      <c r="G66" s="7" t="str">
        <f>VLOOKUP($A66,'入力（申告＆着順）'!$C$5:$AB$111,23,0)</f>
        <v>0'00"</v>
      </c>
      <c r="H66" s="7" t="str">
        <f>VLOOKUP($A66,'入力（申告＆着順）'!$C$5:$AB$111,24,0)</f>
        <v>0'00"00</v>
      </c>
      <c r="I66" s="10">
        <f>VLOOKUP($A66,'入力（申告＆着順）'!$C$5:$AB$111,25,0)</f>
        <v>1</v>
      </c>
      <c r="J66" s="9" t="str">
        <f>VLOOKUP($A66,'入力（申告＆着順）'!$C$5:$AB$111,26,0)</f>
        <v>46'39"00</v>
      </c>
    </row>
    <row r="67" spans="1:10" ht="19" x14ac:dyDescent="0.2">
      <c r="A67" s="11">
        <f t="shared" si="1"/>
        <v>63</v>
      </c>
      <c r="C67" s="6">
        <f t="shared" si="2"/>
        <v>40</v>
      </c>
      <c r="D67" s="26">
        <f>VLOOKUP($A67,'入力（申告＆着順）'!$C$5:$AB$111,4,0)</f>
        <v>5</v>
      </c>
      <c r="E67" s="6">
        <f>VLOOKUP($A67,'入力（申告＆着順）'!$C$5:$AB$111,2,0)</f>
        <v>44</v>
      </c>
      <c r="F67" s="6" t="str">
        <f>VLOOKUP($A67,'入力（申告＆着順）'!$C$5:$AB$111,3,0)</f>
        <v>関山　麗子</v>
      </c>
      <c r="G67" s="7" t="str">
        <f>VLOOKUP($A67,'入力（申告＆着順）'!$C$5:$AB$111,23,0)</f>
        <v>0'00"</v>
      </c>
      <c r="H67" s="7" t="str">
        <f>VLOOKUP($A67,'入力（申告＆着順）'!$C$5:$AB$111,24,0)</f>
        <v>0'00"00</v>
      </c>
      <c r="I67" s="10">
        <f>VLOOKUP($A67,'入力（申告＆着順）'!$C$5:$AB$111,25,0)</f>
        <v>1</v>
      </c>
      <c r="J67" s="9" t="str">
        <f>VLOOKUP($A67,'入力（申告＆着順）'!$C$5:$AB$111,26,0)</f>
        <v>46'39"00</v>
      </c>
    </row>
    <row r="68" spans="1:10" ht="19" x14ac:dyDescent="0.2">
      <c r="A68" s="11">
        <f t="shared" si="1"/>
        <v>64</v>
      </c>
      <c r="C68" s="6">
        <f t="shared" si="2"/>
        <v>40</v>
      </c>
      <c r="D68" s="26">
        <f>VLOOKUP($A68,'入力（申告＆着順）'!$C$5:$AB$111,4,0)</f>
        <v>5</v>
      </c>
      <c r="E68" s="6">
        <f>VLOOKUP($A68,'入力（申告＆着順）'!$C$5:$AB$111,2,0)</f>
        <v>46</v>
      </c>
      <c r="F68" s="6" t="str">
        <f>VLOOKUP($A68,'入力（申告＆着順）'!$C$5:$AB$111,3,0)</f>
        <v>高島　繁男</v>
      </c>
      <c r="G68" s="7" t="str">
        <f>VLOOKUP($A68,'入力（申告＆着順）'!$C$5:$AB$111,23,0)</f>
        <v>0'00"</v>
      </c>
      <c r="H68" s="7" t="str">
        <f>VLOOKUP($A68,'入力（申告＆着順）'!$C$5:$AB$111,24,0)</f>
        <v>0'00"00</v>
      </c>
      <c r="I68" s="10">
        <f>VLOOKUP($A68,'入力（申告＆着順）'!$C$5:$AB$111,25,0)</f>
        <v>1</v>
      </c>
      <c r="J68" s="9" t="str">
        <f>VLOOKUP($A68,'入力（申告＆着順）'!$C$5:$AB$111,26,0)</f>
        <v>46'39"00</v>
      </c>
    </row>
    <row r="69" spans="1:10" ht="19" x14ac:dyDescent="0.2">
      <c r="A69" s="11">
        <f t="shared" si="1"/>
        <v>65</v>
      </c>
      <c r="C69" s="6">
        <f t="shared" si="2"/>
        <v>40</v>
      </c>
      <c r="D69" s="26">
        <f>VLOOKUP($A69,'入力（申告＆着順）'!$C$5:$AB$111,4,0)</f>
        <v>5</v>
      </c>
      <c r="E69" s="6">
        <f>VLOOKUP($A69,'入力（申告＆着順）'!$C$5:$AB$111,2,0)</f>
        <v>47</v>
      </c>
      <c r="F69" s="6" t="str">
        <f>VLOOKUP($A69,'入力（申告＆着順）'!$C$5:$AB$111,3,0)</f>
        <v>高橋　正忠</v>
      </c>
      <c r="G69" s="7" t="str">
        <f>VLOOKUP($A69,'入力（申告＆着順）'!$C$5:$AB$111,23,0)</f>
        <v>0'00"</v>
      </c>
      <c r="H69" s="7" t="str">
        <f>VLOOKUP($A69,'入力（申告＆着順）'!$C$5:$AB$111,24,0)</f>
        <v>0'00"00</v>
      </c>
      <c r="I69" s="10">
        <f>VLOOKUP($A69,'入力（申告＆着順）'!$C$5:$AB$111,25,0)</f>
        <v>1</v>
      </c>
      <c r="J69" s="9" t="str">
        <f>VLOOKUP($A69,'入力（申告＆着順）'!$C$5:$AB$111,26,0)</f>
        <v>46'39"00</v>
      </c>
    </row>
    <row r="70" spans="1:10" ht="19" x14ac:dyDescent="0.2">
      <c r="A70" s="11">
        <f t="shared" si="1"/>
        <v>66</v>
      </c>
      <c r="C70" s="6">
        <f t="shared" si="2"/>
        <v>40</v>
      </c>
      <c r="D70" s="26">
        <f>VLOOKUP($A70,'入力（申告＆着順）'!$C$5:$AB$111,4,0)</f>
        <v>5</v>
      </c>
      <c r="E70" s="6">
        <f>VLOOKUP($A70,'入力（申告＆着順）'!$C$5:$AB$111,2,0)</f>
        <v>49</v>
      </c>
      <c r="F70" s="6" t="str">
        <f>VLOOKUP($A70,'入力（申告＆着順）'!$C$5:$AB$111,3,0)</f>
        <v>田原　治子</v>
      </c>
      <c r="G70" s="7" t="str">
        <f>VLOOKUP($A70,'入力（申告＆着順）'!$C$5:$AB$111,23,0)</f>
        <v>0'00"</v>
      </c>
      <c r="H70" s="7" t="str">
        <f>VLOOKUP($A70,'入力（申告＆着順）'!$C$5:$AB$111,24,0)</f>
        <v>0'00"00</v>
      </c>
      <c r="I70" s="10">
        <f>VLOOKUP($A70,'入力（申告＆着順）'!$C$5:$AB$111,25,0)</f>
        <v>1</v>
      </c>
      <c r="J70" s="9" t="str">
        <f>VLOOKUP($A70,'入力（申告＆着順）'!$C$5:$AB$111,26,0)</f>
        <v>46'39"00</v>
      </c>
    </row>
    <row r="71" spans="1:10" ht="19" x14ac:dyDescent="0.2">
      <c r="A71" s="11">
        <f t="shared" si="1"/>
        <v>67</v>
      </c>
      <c r="C71" s="6">
        <f t="shared" si="2"/>
        <v>40</v>
      </c>
      <c r="D71" s="26">
        <f>VLOOKUP($A71,'入力（申告＆着順）'!$C$5:$AB$111,4,0)</f>
        <v>5</v>
      </c>
      <c r="E71" s="6">
        <f>VLOOKUP($A71,'入力（申告＆着順）'!$C$5:$AB$111,2,0)</f>
        <v>51</v>
      </c>
      <c r="F71" s="6" t="str">
        <f>VLOOKUP($A71,'入力（申告＆着順）'!$C$5:$AB$111,3,0)</f>
        <v>田力　祐志</v>
      </c>
      <c r="G71" s="7" t="str">
        <f>VLOOKUP($A71,'入力（申告＆着順）'!$C$5:$AB$111,23,0)</f>
        <v>0'00"</v>
      </c>
      <c r="H71" s="7" t="str">
        <f>VLOOKUP($A71,'入力（申告＆着順）'!$C$5:$AB$111,24,0)</f>
        <v>0'00"00</v>
      </c>
      <c r="I71" s="10">
        <f>VLOOKUP($A71,'入力（申告＆着順）'!$C$5:$AB$111,25,0)</f>
        <v>1</v>
      </c>
      <c r="J71" s="9" t="str">
        <f>VLOOKUP($A71,'入力（申告＆着順）'!$C$5:$AB$111,26,0)</f>
        <v>46'39"00</v>
      </c>
    </row>
    <row r="72" spans="1:10" ht="19" x14ac:dyDescent="0.2">
      <c r="A72" s="11">
        <f t="shared" si="1"/>
        <v>68</v>
      </c>
      <c r="C72" s="6">
        <f t="shared" si="2"/>
        <v>40</v>
      </c>
      <c r="D72" s="26">
        <f>VLOOKUP($A72,'入力（申告＆着順）'!$C$5:$AB$111,4,0)</f>
        <v>5</v>
      </c>
      <c r="E72" s="6">
        <f>VLOOKUP($A72,'入力（申告＆着順）'!$C$5:$AB$111,2,0)</f>
        <v>52</v>
      </c>
      <c r="F72" s="6" t="str">
        <f>VLOOKUP($A72,'入力（申告＆着順）'!$C$5:$AB$111,3,0)</f>
        <v>樽谷　剛</v>
      </c>
      <c r="G72" s="7" t="str">
        <f>VLOOKUP($A72,'入力（申告＆着順）'!$C$5:$AB$111,23,0)</f>
        <v>0'00"</v>
      </c>
      <c r="H72" s="7" t="str">
        <f>VLOOKUP($A72,'入力（申告＆着順）'!$C$5:$AB$111,24,0)</f>
        <v>0'00"00</v>
      </c>
      <c r="I72" s="10">
        <f>VLOOKUP($A72,'入力（申告＆着順）'!$C$5:$AB$111,25,0)</f>
        <v>1</v>
      </c>
      <c r="J72" s="9" t="str">
        <f>VLOOKUP($A72,'入力（申告＆着順）'!$C$5:$AB$111,26,0)</f>
        <v>46'39"00</v>
      </c>
    </row>
    <row r="73" spans="1:10" ht="19" x14ac:dyDescent="0.2">
      <c r="A73" s="11">
        <f t="shared" si="1"/>
        <v>69</v>
      </c>
      <c r="C73" s="6">
        <f t="shared" si="2"/>
        <v>40</v>
      </c>
      <c r="D73" s="26">
        <f>VLOOKUP($A73,'入力（申告＆着順）'!$C$5:$AB$111,4,0)</f>
        <v>5</v>
      </c>
      <c r="E73" s="6">
        <f>VLOOKUP($A73,'入力（申告＆着順）'!$C$5:$AB$111,2,0)</f>
        <v>54</v>
      </c>
      <c r="F73" s="6" t="str">
        <f>VLOOKUP($A73,'入力（申告＆着順）'!$C$5:$AB$111,3,0)</f>
        <v>戸原　宏</v>
      </c>
      <c r="G73" s="7" t="str">
        <f>VLOOKUP($A73,'入力（申告＆着順）'!$C$5:$AB$111,23,0)</f>
        <v>0'00"</v>
      </c>
      <c r="H73" s="7" t="str">
        <f>VLOOKUP($A73,'入力（申告＆着順）'!$C$5:$AB$111,24,0)</f>
        <v>0'00"00</v>
      </c>
      <c r="I73" s="10">
        <f>VLOOKUP($A73,'入力（申告＆着順）'!$C$5:$AB$111,25,0)</f>
        <v>1</v>
      </c>
      <c r="J73" s="9" t="str">
        <f>VLOOKUP($A73,'入力（申告＆着順）'!$C$5:$AB$111,26,0)</f>
        <v>46'39"00</v>
      </c>
    </row>
    <row r="74" spans="1:10" ht="19" x14ac:dyDescent="0.2">
      <c r="A74" s="11">
        <f t="shared" si="1"/>
        <v>70</v>
      </c>
      <c r="C74" s="6">
        <f t="shared" si="2"/>
        <v>40</v>
      </c>
      <c r="D74" s="26">
        <f>VLOOKUP($A74,'入力（申告＆着順）'!$C$5:$AB$111,4,0)</f>
        <v>5</v>
      </c>
      <c r="E74" s="6">
        <f>VLOOKUP($A74,'入力（申告＆着順）'!$C$5:$AB$111,2,0)</f>
        <v>55</v>
      </c>
      <c r="F74" s="6" t="str">
        <f>VLOOKUP($A74,'入力（申告＆着順）'!$C$5:$AB$111,3,0)</f>
        <v>永井　雅洋</v>
      </c>
      <c r="G74" s="7" t="str">
        <f>VLOOKUP($A74,'入力（申告＆着順）'!$C$5:$AB$111,23,0)</f>
        <v>0'00"</v>
      </c>
      <c r="H74" s="7" t="str">
        <f>VLOOKUP($A74,'入力（申告＆着順）'!$C$5:$AB$111,24,0)</f>
        <v>0'00"00</v>
      </c>
      <c r="I74" s="10">
        <f>VLOOKUP($A74,'入力（申告＆着順）'!$C$5:$AB$111,25,0)</f>
        <v>1</v>
      </c>
      <c r="J74" s="9" t="str">
        <f>VLOOKUP($A74,'入力（申告＆着順）'!$C$5:$AB$111,26,0)</f>
        <v>46'39"00</v>
      </c>
    </row>
    <row r="75" spans="1:10" ht="19" x14ac:dyDescent="0.2">
      <c r="A75" s="11">
        <f t="shared" si="1"/>
        <v>71</v>
      </c>
      <c r="C75" s="6">
        <f t="shared" si="2"/>
        <v>40</v>
      </c>
      <c r="D75" s="26">
        <f>VLOOKUP($A75,'入力（申告＆着順）'!$C$5:$AB$111,4,0)</f>
        <v>5</v>
      </c>
      <c r="E75" s="6">
        <f>VLOOKUP($A75,'入力（申告＆着順）'!$C$5:$AB$111,2,0)</f>
        <v>59</v>
      </c>
      <c r="F75" s="6" t="str">
        <f>VLOOKUP($A75,'入力（申告＆着順）'!$C$5:$AB$111,3,0)</f>
        <v>西阪　雅司</v>
      </c>
      <c r="G75" s="7" t="str">
        <f>VLOOKUP($A75,'入力（申告＆着順）'!$C$5:$AB$111,23,0)</f>
        <v>0'00"</v>
      </c>
      <c r="H75" s="7" t="str">
        <f>VLOOKUP($A75,'入力（申告＆着順）'!$C$5:$AB$111,24,0)</f>
        <v>0'00"00</v>
      </c>
      <c r="I75" s="10">
        <f>VLOOKUP($A75,'入力（申告＆着順）'!$C$5:$AB$111,25,0)</f>
        <v>1</v>
      </c>
      <c r="J75" s="9" t="str">
        <f>VLOOKUP($A75,'入力（申告＆着順）'!$C$5:$AB$111,26,0)</f>
        <v>46'39"00</v>
      </c>
    </row>
    <row r="76" spans="1:10" ht="19" x14ac:dyDescent="0.2">
      <c r="A76" s="11">
        <f t="shared" si="1"/>
        <v>72</v>
      </c>
      <c r="C76" s="6">
        <f t="shared" si="2"/>
        <v>40</v>
      </c>
      <c r="D76" s="26">
        <f>VLOOKUP($A76,'入力（申告＆着順）'!$C$5:$AB$111,4,0)</f>
        <v>5</v>
      </c>
      <c r="E76" s="6">
        <f>VLOOKUP($A76,'入力（申告＆着順）'!$C$5:$AB$111,2,0)</f>
        <v>60</v>
      </c>
      <c r="F76" s="6" t="str">
        <f>VLOOKUP($A76,'入力（申告＆着順）'!$C$5:$AB$111,3,0)</f>
        <v>西澤　泉</v>
      </c>
      <c r="G76" s="7" t="str">
        <f>VLOOKUP($A76,'入力（申告＆着順）'!$C$5:$AB$111,23,0)</f>
        <v>0'00"</v>
      </c>
      <c r="H76" s="7" t="str">
        <f>VLOOKUP($A76,'入力（申告＆着順）'!$C$5:$AB$111,24,0)</f>
        <v>0'00"00</v>
      </c>
      <c r="I76" s="10">
        <f>VLOOKUP($A76,'入力（申告＆着順）'!$C$5:$AB$111,25,0)</f>
        <v>1</v>
      </c>
      <c r="J76" s="9" t="str">
        <f>VLOOKUP($A76,'入力（申告＆着順）'!$C$5:$AB$111,26,0)</f>
        <v>46'39"00</v>
      </c>
    </row>
    <row r="77" spans="1:10" ht="19" x14ac:dyDescent="0.2">
      <c r="A77" s="11">
        <f t="shared" si="1"/>
        <v>73</v>
      </c>
      <c r="C77" s="6">
        <f t="shared" si="2"/>
        <v>40</v>
      </c>
      <c r="D77" s="26">
        <f>VLOOKUP($A77,'入力（申告＆着順）'!$C$5:$AB$111,4,0)</f>
        <v>5</v>
      </c>
      <c r="E77" s="6">
        <f>VLOOKUP($A77,'入力（申告＆着順）'!$C$5:$AB$111,2,0)</f>
        <v>61</v>
      </c>
      <c r="F77" s="6" t="str">
        <f>VLOOKUP($A77,'入力（申告＆着順）'!$C$5:$AB$111,3,0)</f>
        <v>芳賀　裕一</v>
      </c>
      <c r="G77" s="7" t="str">
        <f>VLOOKUP($A77,'入力（申告＆着順）'!$C$5:$AB$111,23,0)</f>
        <v>0'00"</v>
      </c>
      <c r="H77" s="7" t="str">
        <f>VLOOKUP($A77,'入力（申告＆着順）'!$C$5:$AB$111,24,0)</f>
        <v>0'00"00</v>
      </c>
      <c r="I77" s="10">
        <f>VLOOKUP($A77,'入力（申告＆着順）'!$C$5:$AB$111,25,0)</f>
        <v>1</v>
      </c>
      <c r="J77" s="9" t="str">
        <f>VLOOKUP($A77,'入力（申告＆着順）'!$C$5:$AB$111,26,0)</f>
        <v>46'39"00</v>
      </c>
    </row>
    <row r="78" spans="1:10" ht="19" x14ac:dyDescent="0.2">
      <c r="A78" s="11">
        <f t="shared" si="1"/>
        <v>74</v>
      </c>
      <c r="C78" s="6">
        <f t="shared" si="2"/>
        <v>40</v>
      </c>
      <c r="D78" s="26">
        <f>VLOOKUP($A78,'入力（申告＆着順）'!$C$5:$AB$111,4,0)</f>
        <v>5</v>
      </c>
      <c r="E78" s="6">
        <f>VLOOKUP($A78,'入力（申告＆着順）'!$C$5:$AB$111,2,0)</f>
        <v>62</v>
      </c>
      <c r="F78" s="6" t="str">
        <f>VLOOKUP($A78,'入力（申告＆着順）'!$C$5:$AB$111,3,0)</f>
        <v>芳賀　竹志</v>
      </c>
      <c r="G78" s="7" t="str">
        <f>VLOOKUP($A78,'入力（申告＆着順）'!$C$5:$AB$111,23,0)</f>
        <v>0'00"</v>
      </c>
      <c r="H78" s="7" t="str">
        <f>VLOOKUP($A78,'入力（申告＆着順）'!$C$5:$AB$111,24,0)</f>
        <v>0'00"00</v>
      </c>
      <c r="I78" s="10">
        <f>VLOOKUP($A78,'入力（申告＆着順）'!$C$5:$AB$111,25,0)</f>
        <v>1</v>
      </c>
      <c r="J78" s="9" t="str">
        <f>VLOOKUP($A78,'入力（申告＆着順）'!$C$5:$AB$111,26,0)</f>
        <v>46'39"00</v>
      </c>
    </row>
    <row r="79" spans="1:10" ht="19" x14ac:dyDescent="0.2">
      <c r="A79" s="11">
        <f t="shared" si="1"/>
        <v>75</v>
      </c>
      <c r="C79" s="6">
        <f t="shared" si="2"/>
        <v>40</v>
      </c>
      <c r="D79" s="26">
        <f>VLOOKUP($A79,'入力（申告＆着順）'!$C$5:$AB$111,4,0)</f>
        <v>5</v>
      </c>
      <c r="E79" s="6">
        <f>VLOOKUP($A79,'入力（申告＆着順）'!$C$5:$AB$111,2,0)</f>
        <v>63</v>
      </c>
      <c r="F79" s="6" t="str">
        <f>VLOOKUP($A79,'入力（申告＆着順）'!$C$5:$AB$111,3,0)</f>
        <v>畠中　正司</v>
      </c>
      <c r="G79" s="7" t="str">
        <f>VLOOKUP($A79,'入力（申告＆着順）'!$C$5:$AB$111,23,0)</f>
        <v>0'00"</v>
      </c>
      <c r="H79" s="7" t="str">
        <f>VLOOKUP($A79,'入力（申告＆着順）'!$C$5:$AB$111,24,0)</f>
        <v>0'00"00</v>
      </c>
      <c r="I79" s="10">
        <f>VLOOKUP($A79,'入力（申告＆着順）'!$C$5:$AB$111,25,0)</f>
        <v>1</v>
      </c>
      <c r="J79" s="9" t="str">
        <f>VLOOKUP($A79,'入力（申告＆着順）'!$C$5:$AB$111,26,0)</f>
        <v>46'39"00</v>
      </c>
    </row>
    <row r="80" spans="1:10" ht="19" x14ac:dyDescent="0.2">
      <c r="A80" s="11">
        <f t="shared" si="1"/>
        <v>76</v>
      </c>
      <c r="C80" s="6">
        <f t="shared" si="2"/>
        <v>40</v>
      </c>
      <c r="D80" s="26">
        <f>VLOOKUP($A80,'入力（申告＆着順）'!$C$5:$AB$111,4,0)</f>
        <v>5</v>
      </c>
      <c r="E80" s="6">
        <f>VLOOKUP($A80,'入力（申告＆着順）'!$C$5:$AB$111,2,0)</f>
        <v>64</v>
      </c>
      <c r="F80" s="6" t="str">
        <f>VLOOKUP($A80,'入力（申告＆着順）'!$C$5:$AB$111,3,0)</f>
        <v>林　平二郎</v>
      </c>
      <c r="G80" s="7" t="str">
        <f>VLOOKUP($A80,'入力（申告＆着順）'!$C$5:$AB$111,23,0)</f>
        <v>0'00"</v>
      </c>
      <c r="H80" s="7" t="str">
        <f>VLOOKUP($A80,'入力（申告＆着順）'!$C$5:$AB$111,24,0)</f>
        <v>0'00"00</v>
      </c>
      <c r="I80" s="10">
        <f>VLOOKUP($A80,'入力（申告＆着順）'!$C$5:$AB$111,25,0)</f>
        <v>1</v>
      </c>
      <c r="J80" s="9" t="str">
        <f>VLOOKUP($A80,'入力（申告＆着順）'!$C$5:$AB$111,26,0)</f>
        <v>46'39"00</v>
      </c>
    </row>
    <row r="81" spans="1:10" ht="19" x14ac:dyDescent="0.2">
      <c r="A81" s="11">
        <f t="shared" si="1"/>
        <v>77</v>
      </c>
      <c r="C81" s="6">
        <f t="shared" si="2"/>
        <v>40</v>
      </c>
      <c r="D81" s="26">
        <f>VLOOKUP($A81,'入力（申告＆着順）'!$C$5:$AB$111,4,0)</f>
        <v>5</v>
      </c>
      <c r="E81" s="6">
        <f>VLOOKUP($A81,'入力（申告＆着順）'!$C$5:$AB$111,2,0)</f>
        <v>66</v>
      </c>
      <c r="F81" s="6" t="str">
        <f>VLOOKUP($A81,'入力（申告＆着順）'!$C$5:$AB$111,3,0)</f>
        <v>平井　隆之</v>
      </c>
      <c r="G81" s="7" t="str">
        <f>VLOOKUP($A81,'入力（申告＆着順）'!$C$5:$AB$111,23,0)</f>
        <v>0'00"</v>
      </c>
      <c r="H81" s="7" t="str">
        <f>VLOOKUP($A81,'入力（申告＆着順）'!$C$5:$AB$111,24,0)</f>
        <v>0'00"00</v>
      </c>
      <c r="I81" s="10">
        <f>VLOOKUP($A81,'入力（申告＆着順）'!$C$5:$AB$111,25,0)</f>
        <v>1</v>
      </c>
      <c r="J81" s="9" t="str">
        <f>VLOOKUP($A81,'入力（申告＆着順）'!$C$5:$AB$111,26,0)</f>
        <v>46'39"00</v>
      </c>
    </row>
    <row r="82" spans="1:10" ht="19" x14ac:dyDescent="0.2">
      <c r="A82" s="11">
        <f t="shared" si="1"/>
        <v>78</v>
      </c>
      <c r="C82" s="6">
        <f t="shared" si="2"/>
        <v>40</v>
      </c>
      <c r="D82" s="26">
        <f>VLOOKUP($A82,'入力（申告＆着順）'!$C$5:$AB$111,4,0)</f>
        <v>5</v>
      </c>
      <c r="E82" s="6">
        <f>VLOOKUP($A82,'入力（申告＆着順）'!$C$5:$AB$111,2,0)</f>
        <v>67</v>
      </c>
      <c r="F82" s="6" t="str">
        <f>VLOOKUP($A82,'入力（申告＆着順）'!$C$5:$AB$111,3,0)</f>
        <v>福田　利克</v>
      </c>
      <c r="G82" s="7" t="str">
        <f>VLOOKUP($A82,'入力（申告＆着順）'!$C$5:$AB$111,23,0)</f>
        <v>0'00"</v>
      </c>
      <c r="H82" s="7" t="str">
        <f>VLOOKUP($A82,'入力（申告＆着順）'!$C$5:$AB$111,24,0)</f>
        <v>0'00"00</v>
      </c>
      <c r="I82" s="10">
        <f>VLOOKUP($A82,'入力（申告＆着順）'!$C$5:$AB$111,25,0)</f>
        <v>1</v>
      </c>
      <c r="J82" s="9" t="str">
        <f>VLOOKUP($A82,'入力（申告＆着順）'!$C$5:$AB$111,26,0)</f>
        <v>46'39"00</v>
      </c>
    </row>
    <row r="83" spans="1:10" ht="19" x14ac:dyDescent="0.2">
      <c r="A83" s="11">
        <f t="shared" si="1"/>
        <v>79</v>
      </c>
      <c r="C83" s="6">
        <f t="shared" si="2"/>
        <v>40</v>
      </c>
      <c r="D83" s="26">
        <f>VLOOKUP($A83,'入力（申告＆着順）'!$C$5:$AB$111,4,0)</f>
        <v>5</v>
      </c>
      <c r="E83" s="6">
        <f>VLOOKUP($A83,'入力（申告＆着順）'!$C$5:$AB$111,2,0)</f>
        <v>70</v>
      </c>
      <c r="F83" s="6" t="str">
        <f>VLOOKUP($A83,'入力（申告＆着順）'!$C$5:$AB$111,3,0)</f>
        <v>古谷　豊</v>
      </c>
      <c r="G83" s="7" t="str">
        <f>VLOOKUP($A83,'入力（申告＆着順）'!$C$5:$AB$111,23,0)</f>
        <v>0'00"</v>
      </c>
      <c r="H83" s="7" t="str">
        <f>VLOOKUP($A83,'入力（申告＆着順）'!$C$5:$AB$111,24,0)</f>
        <v>0'00"00</v>
      </c>
      <c r="I83" s="10">
        <f>VLOOKUP($A83,'入力（申告＆着順）'!$C$5:$AB$111,25,0)</f>
        <v>1</v>
      </c>
      <c r="J83" s="9" t="str">
        <f>VLOOKUP($A83,'入力（申告＆着順）'!$C$5:$AB$111,26,0)</f>
        <v>46'39"00</v>
      </c>
    </row>
    <row r="84" spans="1:10" ht="19" x14ac:dyDescent="0.2">
      <c r="A84" s="11">
        <f t="shared" si="1"/>
        <v>80</v>
      </c>
      <c r="C84" s="6">
        <f t="shared" si="2"/>
        <v>40</v>
      </c>
      <c r="D84" s="26">
        <f>VLOOKUP($A84,'入力（申告＆着順）'!$C$5:$AB$111,4,0)</f>
        <v>5</v>
      </c>
      <c r="E84" s="6">
        <f>VLOOKUP($A84,'入力（申告＆着順）'!$C$5:$AB$111,2,0)</f>
        <v>72</v>
      </c>
      <c r="F84" s="6" t="str">
        <f>VLOOKUP($A84,'入力（申告＆着順）'!$C$5:$AB$111,3,0)</f>
        <v>巻田　淳子</v>
      </c>
      <c r="G84" s="7" t="str">
        <f>VLOOKUP($A84,'入力（申告＆着順）'!$C$5:$AB$111,23,0)</f>
        <v>0'00"</v>
      </c>
      <c r="H84" s="7" t="str">
        <f>VLOOKUP($A84,'入力（申告＆着順）'!$C$5:$AB$111,24,0)</f>
        <v>0'00"00</v>
      </c>
      <c r="I84" s="10">
        <f>VLOOKUP($A84,'入力（申告＆着順）'!$C$5:$AB$111,25,0)</f>
        <v>1</v>
      </c>
      <c r="J84" s="9" t="str">
        <f>VLOOKUP($A84,'入力（申告＆着順）'!$C$5:$AB$111,26,0)</f>
        <v>46'39"00</v>
      </c>
    </row>
    <row r="85" spans="1:10" ht="19" x14ac:dyDescent="0.2">
      <c r="A85" s="11">
        <f t="shared" si="1"/>
        <v>81</v>
      </c>
      <c r="C85" s="6">
        <f t="shared" si="2"/>
        <v>40</v>
      </c>
      <c r="D85" s="26">
        <f>VLOOKUP($A85,'入力（申告＆着順）'!$C$5:$AB$111,4,0)</f>
        <v>5</v>
      </c>
      <c r="E85" s="6">
        <f>VLOOKUP($A85,'入力（申告＆着順）'!$C$5:$AB$111,2,0)</f>
        <v>73</v>
      </c>
      <c r="F85" s="6" t="str">
        <f>VLOOKUP($A85,'入力（申告＆着順）'!$C$5:$AB$111,3,0)</f>
        <v>松家　光芳</v>
      </c>
      <c r="G85" s="7" t="str">
        <f>VLOOKUP($A85,'入力（申告＆着順）'!$C$5:$AB$111,23,0)</f>
        <v>0'00"</v>
      </c>
      <c r="H85" s="7" t="str">
        <f>VLOOKUP($A85,'入力（申告＆着順）'!$C$5:$AB$111,24,0)</f>
        <v>0'00"00</v>
      </c>
      <c r="I85" s="10">
        <f>VLOOKUP($A85,'入力（申告＆着順）'!$C$5:$AB$111,25,0)</f>
        <v>1</v>
      </c>
      <c r="J85" s="9" t="str">
        <f>VLOOKUP($A85,'入力（申告＆着順）'!$C$5:$AB$111,26,0)</f>
        <v>46'39"00</v>
      </c>
    </row>
    <row r="86" spans="1:10" ht="19" x14ac:dyDescent="0.2">
      <c r="A86" s="11">
        <f t="shared" si="1"/>
        <v>82</v>
      </c>
      <c r="C86" s="6">
        <f t="shared" si="2"/>
        <v>40</v>
      </c>
      <c r="D86" s="26">
        <f>VLOOKUP($A86,'入力（申告＆着順）'!$C$5:$AB$111,4,0)</f>
        <v>5</v>
      </c>
      <c r="E86" s="6">
        <f>VLOOKUP($A86,'入力（申告＆着順）'!$C$5:$AB$111,2,0)</f>
        <v>74</v>
      </c>
      <c r="F86" s="6" t="str">
        <f>VLOOKUP($A86,'入力（申告＆着順）'!$C$5:$AB$111,3,0)</f>
        <v>松本　光子</v>
      </c>
      <c r="G86" s="7" t="str">
        <f>VLOOKUP($A86,'入力（申告＆着順）'!$C$5:$AB$111,23,0)</f>
        <v>0'00"</v>
      </c>
      <c r="H86" s="7" t="str">
        <f>VLOOKUP($A86,'入力（申告＆着順）'!$C$5:$AB$111,24,0)</f>
        <v>0'00"00</v>
      </c>
      <c r="I86" s="10">
        <f>VLOOKUP($A86,'入力（申告＆着順）'!$C$5:$AB$111,25,0)</f>
        <v>1</v>
      </c>
      <c r="J86" s="9" t="str">
        <f>VLOOKUP($A86,'入力（申告＆着順）'!$C$5:$AB$111,26,0)</f>
        <v>46'39"00</v>
      </c>
    </row>
    <row r="87" spans="1:10" ht="19" x14ac:dyDescent="0.2">
      <c r="A87" s="11">
        <f t="shared" si="1"/>
        <v>83</v>
      </c>
      <c r="C87" s="6">
        <f t="shared" si="2"/>
        <v>40</v>
      </c>
      <c r="D87" s="26">
        <f>VLOOKUP($A87,'入力（申告＆着順）'!$C$5:$AB$111,4,0)</f>
        <v>5</v>
      </c>
      <c r="E87" s="6">
        <f>VLOOKUP($A87,'入力（申告＆着順）'!$C$5:$AB$111,2,0)</f>
        <v>76</v>
      </c>
      <c r="F87" s="6" t="str">
        <f>VLOOKUP($A87,'入力（申告＆着順）'!$C$5:$AB$111,3,0)</f>
        <v>松本　由利</v>
      </c>
      <c r="G87" s="7" t="str">
        <f>VLOOKUP($A87,'入力（申告＆着順）'!$C$5:$AB$111,23,0)</f>
        <v>0'00"</v>
      </c>
      <c r="H87" s="7" t="str">
        <f>VLOOKUP($A87,'入力（申告＆着順）'!$C$5:$AB$111,24,0)</f>
        <v>0'00"00</v>
      </c>
      <c r="I87" s="10">
        <f>VLOOKUP($A87,'入力（申告＆着順）'!$C$5:$AB$111,25,0)</f>
        <v>1</v>
      </c>
      <c r="J87" s="9" t="str">
        <f>VLOOKUP($A87,'入力（申告＆着順）'!$C$5:$AB$111,26,0)</f>
        <v>46'39"00</v>
      </c>
    </row>
    <row r="88" spans="1:10" ht="19" x14ac:dyDescent="0.2">
      <c r="A88" s="11">
        <f t="shared" si="1"/>
        <v>84</v>
      </c>
      <c r="C88" s="6">
        <f t="shared" si="2"/>
        <v>40</v>
      </c>
      <c r="D88" s="26">
        <f>VLOOKUP($A88,'入力（申告＆着順）'!$C$5:$AB$111,4,0)</f>
        <v>5</v>
      </c>
      <c r="E88" s="6">
        <f>VLOOKUP($A88,'入力（申告＆着順）'!$C$5:$AB$111,2,0)</f>
        <v>77</v>
      </c>
      <c r="F88" s="6" t="str">
        <f>VLOOKUP($A88,'入力（申告＆着順）'!$C$5:$AB$111,3,0)</f>
        <v>丸尾　潤二</v>
      </c>
      <c r="G88" s="7" t="str">
        <f>VLOOKUP($A88,'入力（申告＆着順）'!$C$5:$AB$111,23,0)</f>
        <v>0'00"</v>
      </c>
      <c r="H88" s="7" t="str">
        <f>VLOOKUP($A88,'入力（申告＆着順）'!$C$5:$AB$111,24,0)</f>
        <v>0'00"00</v>
      </c>
      <c r="I88" s="10">
        <f>VLOOKUP($A88,'入力（申告＆着順）'!$C$5:$AB$111,25,0)</f>
        <v>1</v>
      </c>
      <c r="J88" s="9" t="str">
        <f>VLOOKUP($A88,'入力（申告＆着順）'!$C$5:$AB$111,26,0)</f>
        <v>46'39"00</v>
      </c>
    </row>
    <row r="89" spans="1:10" ht="19" x14ac:dyDescent="0.2">
      <c r="A89" s="11">
        <f t="shared" si="1"/>
        <v>85</v>
      </c>
      <c r="C89" s="6">
        <f t="shared" si="2"/>
        <v>40</v>
      </c>
      <c r="D89" s="26">
        <f>VLOOKUP($A89,'入力（申告＆着順）'!$C$5:$AB$111,4,0)</f>
        <v>5</v>
      </c>
      <c r="E89" s="6">
        <f>VLOOKUP($A89,'入力（申告＆着順）'!$C$5:$AB$111,2,0)</f>
        <v>78</v>
      </c>
      <c r="F89" s="6" t="str">
        <f>VLOOKUP($A89,'入力（申告＆着順）'!$C$5:$AB$111,3,0)</f>
        <v>三村　享</v>
      </c>
      <c r="G89" s="7" t="str">
        <f>VLOOKUP($A89,'入力（申告＆着順）'!$C$5:$AB$111,23,0)</f>
        <v>0'00"</v>
      </c>
      <c r="H89" s="7" t="str">
        <f>VLOOKUP($A89,'入力（申告＆着順）'!$C$5:$AB$111,24,0)</f>
        <v>0'00"00</v>
      </c>
      <c r="I89" s="10">
        <f>VLOOKUP($A89,'入力（申告＆着順）'!$C$5:$AB$111,25,0)</f>
        <v>1</v>
      </c>
      <c r="J89" s="9" t="str">
        <f>VLOOKUP($A89,'入力（申告＆着順）'!$C$5:$AB$111,26,0)</f>
        <v>46'39"00</v>
      </c>
    </row>
    <row r="90" spans="1:10" ht="19" x14ac:dyDescent="0.2">
      <c r="A90" s="11">
        <f t="shared" si="1"/>
        <v>86</v>
      </c>
      <c r="C90" s="6">
        <f t="shared" si="2"/>
        <v>40</v>
      </c>
      <c r="D90" s="26">
        <f>VLOOKUP($A90,'入力（申告＆着順）'!$C$5:$AB$111,4,0)</f>
        <v>5</v>
      </c>
      <c r="E90" s="6">
        <f>VLOOKUP($A90,'入力（申告＆着順）'!$C$5:$AB$111,2,0)</f>
        <v>79</v>
      </c>
      <c r="F90" s="6" t="str">
        <f>VLOOKUP($A90,'入力（申告＆着順）'!$C$5:$AB$111,3,0)</f>
        <v>宮島　大河</v>
      </c>
      <c r="G90" s="7" t="str">
        <f>VLOOKUP($A90,'入力（申告＆着順）'!$C$5:$AB$111,23,0)</f>
        <v>0'00"</v>
      </c>
      <c r="H90" s="7" t="str">
        <f>VLOOKUP($A90,'入力（申告＆着順）'!$C$5:$AB$111,24,0)</f>
        <v>0'00"00</v>
      </c>
      <c r="I90" s="10">
        <f>VLOOKUP($A90,'入力（申告＆着順）'!$C$5:$AB$111,25,0)</f>
        <v>1</v>
      </c>
      <c r="J90" s="9" t="str">
        <f>VLOOKUP($A90,'入力（申告＆着順）'!$C$5:$AB$111,26,0)</f>
        <v>46'39"00</v>
      </c>
    </row>
    <row r="91" spans="1:10" ht="19" x14ac:dyDescent="0.2">
      <c r="A91" s="11">
        <f t="shared" si="1"/>
        <v>87</v>
      </c>
      <c r="C91" s="6">
        <f t="shared" si="2"/>
        <v>40</v>
      </c>
      <c r="D91" s="26">
        <f>VLOOKUP($A91,'入力（申告＆着順）'!$C$5:$AB$111,4,0)</f>
        <v>5</v>
      </c>
      <c r="E91" s="6">
        <f>VLOOKUP($A91,'入力（申告＆着順）'!$C$5:$AB$111,2,0)</f>
        <v>81</v>
      </c>
      <c r="F91" s="6" t="str">
        <f>VLOOKUP($A91,'入力（申告＆着順）'!$C$5:$AB$111,3,0)</f>
        <v>宮田　篤司</v>
      </c>
      <c r="G91" s="7" t="str">
        <f>VLOOKUP($A91,'入力（申告＆着順）'!$C$5:$AB$111,23,0)</f>
        <v>0'00"</v>
      </c>
      <c r="H91" s="7" t="str">
        <f>VLOOKUP($A91,'入力（申告＆着順）'!$C$5:$AB$111,24,0)</f>
        <v>0'00"00</v>
      </c>
      <c r="I91" s="10">
        <f>VLOOKUP($A91,'入力（申告＆着順）'!$C$5:$AB$111,25,0)</f>
        <v>1</v>
      </c>
      <c r="J91" s="9" t="str">
        <f>VLOOKUP($A91,'入力（申告＆着順）'!$C$5:$AB$111,26,0)</f>
        <v>46'39"00</v>
      </c>
    </row>
    <row r="92" spans="1:10" ht="19" x14ac:dyDescent="0.2">
      <c r="A92" s="11">
        <f t="shared" si="1"/>
        <v>88</v>
      </c>
      <c r="C92" s="6">
        <f t="shared" si="2"/>
        <v>40</v>
      </c>
      <c r="D92" s="26">
        <f>VLOOKUP($A92,'入力（申告＆着順）'!$C$5:$AB$111,4,0)</f>
        <v>5</v>
      </c>
      <c r="E92" s="6">
        <f>VLOOKUP($A92,'入力（申告＆着順）'!$C$5:$AB$111,2,0)</f>
        <v>82</v>
      </c>
      <c r="F92" s="6" t="str">
        <f>VLOOKUP($A92,'入力（申告＆着順）'!$C$5:$AB$111,3,0)</f>
        <v>桃井　光一</v>
      </c>
      <c r="G92" s="7" t="str">
        <f>VLOOKUP($A92,'入力（申告＆着順）'!$C$5:$AB$111,23,0)</f>
        <v>0'00"</v>
      </c>
      <c r="H92" s="7" t="str">
        <f>VLOOKUP($A92,'入力（申告＆着順）'!$C$5:$AB$111,24,0)</f>
        <v>0'00"00</v>
      </c>
      <c r="I92" s="10">
        <f>VLOOKUP($A92,'入力（申告＆着順）'!$C$5:$AB$111,25,0)</f>
        <v>1</v>
      </c>
      <c r="J92" s="9" t="str">
        <f>VLOOKUP($A92,'入力（申告＆着順）'!$C$5:$AB$111,26,0)</f>
        <v>46'39"00</v>
      </c>
    </row>
    <row r="93" spans="1:10" ht="19" x14ac:dyDescent="0.2">
      <c r="A93" s="11">
        <f t="shared" si="1"/>
        <v>89</v>
      </c>
      <c r="C93" s="6">
        <f t="shared" si="2"/>
        <v>40</v>
      </c>
      <c r="D93" s="26">
        <f>VLOOKUP($A93,'入力（申告＆着順）'!$C$5:$AB$111,4,0)</f>
        <v>5</v>
      </c>
      <c r="E93" s="6">
        <f>VLOOKUP($A93,'入力（申告＆着順）'!$C$5:$AB$111,2,0)</f>
        <v>85</v>
      </c>
      <c r="F93" s="6" t="str">
        <f>VLOOKUP($A93,'入力（申告＆着順）'!$C$5:$AB$111,3,0)</f>
        <v>八木　謙一郎</v>
      </c>
      <c r="G93" s="7" t="str">
        <f>VLOOKUP($A93,'入力（申告＆着順）'!$C$5:$AB$111,23,0)</f>
        <v>0'00"</v>
      </c>
      <c r="H93" s="7" t="str">
        <f>VLOOKUP($A93,'入力（申告＆着順）'!$C$5:$AB$111,24,0)</f>
        <v>0'00"00</v>
      </c>
      <c r="I93" s="10">
        <f>VLOOKUP($A93,'入力（申告＆着順）'!$C$5:$AB$111,25,0)</f>
        <v>1</v>
      </c>
      <c r="J93" s="9" t="str">
        <f>VLOOKUP($A93,'入力（申告＆着順）'!$C$5:$AB$111,26,0)</f>
        <v>46'39"00</v>
      </c>
    </row>
    <row r="94" spans="1:10" ht="19" x14ac:dyDescent="0.2">
      <c r="A94" s="11">
        <f t="shared" si="1"/>
        <v>90</v>
      </c>
      <c r="C94" s="6">
        <f t="shared" si="2"/>
        <v>40</v>
      </c>
      <c r="D94" s="26">
        <f>VLOOKUP($A94,'入力（申告＆着順）'!$C$5:$AB$111,4,0)</f>
        <v>5</v>
      </c>
      <c r="E94" s="6">
        <f>VLOOKUP($A94,'入力（申告＆着順）'!$C$5:$AB$111,2,0)</f>
        <v>86</v>
      </c>
      <c r="F94" s="6" t="str">
        <f>VLOOKUP($A94,'入力（申告＆着順）'!$C$5:$AB$111,3,0)</f>
        <v>薬師神　学</v>
      </c>
      <c r="G94" s="7" t="str">
        <f>VLOOKUP($A94,'入力（申告＆着順）'!$C$5:$AB$111,23,0)</f>
        <v>0'00"</v>
      </c>
      <c r="H94" s="7" t="str">
        <f>VLOOKUP($A94,'入力（申告＆着順）'!$C$5:$AB$111,24,0)</f>
        <v>0'00"00</v>
      </c>
      <c r="I94" s="10">
        <f>VLOOKUP($A94,'入力（申告＆着順）'!$C$5:$AB$111,25,0)</f>
        <v>1</v>
      </c>
      <c r="J94" s="9" t="str">
        <f>VLOOKUP($A94,'入力（申告＆着順）'!$C$5:$AB$111,26,0)</f>
        <v>46'39"00</v>
      </c>
    </row>
    <row r="95" spans="1:10" ht="19" x14ac:dyDescent="0.2">
      <c r="A95" s="11">
        <f t="shared" si="1"/>
        <v>91</v>
      </c>
      <c r="C95" s="6">
        <f t="shared" si="2"/>
        <v>40</v>
      </c>
      <c r="D95" s="26">
        <f>VLOOKUP($A95,'入力（申告＆着順）'!$C$5:$AB$111,4,0)</f>
        <v>5</v>
      </c>
      <c r="E95" s="6">
        <f>VLOOKUP($A95,'入力（申告＆着順）'!$C$5:$AB$111,2,0)</f>
        <v>87</v>
      </c>
      <c r="F95" s="6" t="str">
        <f>VLOOKUP($A95,'入力（申告＆着順）'!$C$5:$AB$111,3,0)</f>
        <v>柳田　晃宏</v>
      </c>
      <c r="G95" s="7" t="str">
        <f>VLOOKUP($A95,'入力（申告＆着順）'!$C$5:$AB$111,23,0)</f>
        <v>0'00"</v>
      </c>
      <c r="H95" s="7" t="str">
        <f>VLOOKUP($A95,'入力（申告＆着順）'!$C$5:$AB$111,24,0)</f>
        <v>0'00"00</v>
      </c>
      <c r="I95" s="10">
        <f>VLOOKUP($A95,'入力（申告＆着順）'!$C$5:$AB$111,25,0)</f>
        <v>1</v>
      </c>
      <c r="J95" s="9" t="str">
        <f>VLOOKUP($A95,'入力（申告＆着順）'!$C$5:$AB$111,26,0)</f>
        <v>46'39"00</v>
      </c>
    </row>
    <row r="96" spans="1:10" ht="19" x14ac:dyDescent="0.2">
      <c r="A96" s="11">
        <f t="shared" si="1"/>
        <v>92</v>
      </c>
      <c r="C96" s="6">
        <f t="shared" si="2"/>
        <v>40</v>
      </c>
      <c r="D96" s="26">
        <f>VLOOKUP($A96,'入力（申告＆着順）'!$C$5:$AB$111,4,0)</f>
        <v>5</v>
      </c>
      <c r="E96" s="6">
        <f>VLOOKUP($A96,'入力（申告＆着順）'!$C$5:$AB$111,2,0)</f>
        <v>89</v>
      </c>
      <c r="F96" s="6" t="str">
        <f>VLOOKUP($A96,'入力（申告＆着順）'!$C$5:$AB$111,3,0)</f>
        <v>山口　十一郎</v>
      </c>
      <c r="G96" s="7" t="str">
        <f>VLOOKUP($A96,'入力（申告＆着順）'!$C$5:$AB$111,23,0)</f>
        <v>0'00"</v>
      </c>
      <c r="H96" s="7" t="str">
        <f>VLOOKUP($A96,'入力（申告＆着順）'!$C$5:$AB$111,24,0)</f>
        <v>0'00"00</v>
      </c>
      <c r="I96" s="10">
        <f>VLOOKUP($A96,'入力（申告＆着順）'!$C$5:$AB$111,25,0)</f>
        <v>1</v>
      </c>
      <c r="J96" s="9" t="str">
        <f>VLOOKUP($A96,'入力（申告＆着順）'!$C$5:$AB$111,26,0)</f>
        <v>46'39"00</v>
      </c>
    </row>
    <row r="97" spans="1:10" ht="19" x14ac:dyDescent="0.2">
      <c r="A97" s="11">
        <f t="shared" si="1"/>
        <v>93</v>
      </c>
      <c r="C97" s="6">
        <f t="shared" si="2"/>
        <v>40</v>
      </c>
      <c r="D97" s="26">
        <f>VLOOKUP($A97,'入力（申告＆着順）'!$C$5:$AB$111,4,0)</f>
        <v>5</v>
      </c>
      <c r="E97" s="6">
        <f>VLOOKUP($A97,'入力（申告＆着順）'!$C$5:$AB$111,2,0)</f>
        <v>90</v>
      </c>
      <c r="F97" s="6" t="str">
        <f>VLOOKUP($A97,'入力（申告＆着順）'!$C$5:$AB$111,3,0)</f>
        <v>山田　理恵</v>
      </c>
      <c r="G97" s="7" t="str">
        <f>VLOOKUP($A97,'入力（申告＆着順）'!$C$5:$AB$111,23,0)</f>
        <v>0'00"</v>
      </c>
      <c r="H97" s="7" t="str">
        <f>VLOOKUP($A97,'入力（申告＆着順）'!$C$5:$AB$111,24,0)</f>
        <v>0'00"00</v>
      </c>
      <c r="I97" s="10">
        <f>VLOOKUP($A97,'入力（申告＆着順）'!$C$5:$AB$111,25,0)</f>
        <v>1</v>
      </c>
      <c r="J97" s="9" t="str">
        <f>VLOOKUP($A97,'入力（申告＆着順）'!$C$5:$AB$111,26,0)</f>
        <v>46'39"00</v>
      </c>
    </row>
    <row r="98" spans="1:10" ht="19" x14ac:dyDescent="0.2">
      <c r="A98" s="11">
        <f t="shared" si="1"/>
        <v>94</v>
      </c>
      <c r="C98" s="6">
        <f t="shared" si="2"/>
        <v>40</v>
      </c>
      <c r="D98" s="26">
        <f>VLOOKUP($A98,'入力（申告＆着順）'!$C$5:$AB$111,4,0)</f>
        <v>5</v>
      </c>
      <c r="E98" s="6">
        <f>VLOOKUP($A98,'入力（申告＆着順）'!$C$5:$AB$111,2,0)</f>
        <v>91</v>
      </c>
      <c r="F98" s="6" t="str">
        <f>VLOOKUP($A98,'入力（申告＆着順）'!$C$5:$AB$111,3,0)</f>
        <v>油谷　芳信</v>
      </c>
      <c r="G98" s="7" t="str">
        <f>VLOOKUP($A98,'入力（申告＆着順）'!$C$5:$AB$111,23,0)</f>
        <v>0'00"</v>
      </c>
      <c r="H98" s="7" t="str">
        <f>VLOOKUP($A98,'入力（申告＆着順）'!$C$5:$AB$111,24,0)</f>
        <v>0'00"00</v>
      </c>
      <c r="I98" s="10">
        <f>VLOOKUP($A98,'入力（申告＆着順）'!$C$5:$AB$111,25,0)</f>
        <v>1</v>
      </c>
      <c r="J98" s="9" t="str">
        <f>VLOOKUP($A98,'入力（申告＆着順）'!$C$5:$AB$111,26,0)</f>
        <v>46'39"00</v>
      </c>
    </row>
    <row r="99" spans="1:10" ht="19" x14ac:dyDescent="0.2">
      <c r="A99" s="11">
        <f t="shared" si="1"/>
        <v>95</v>
      </c>
      <c r="C99" s="6">
        <f t="shared" si="2"/>
        <v>40</v>
      </c>
      <c r="D99" s="26">
        <f>VLOOKUP($A99,'入力（申告＆着順）'!$C$5:$AB$111,4,0)</f>
        <v>5</v>
      </c>
      <c r="E99" s="6">
        <f>VLOOKUP($A99,'入力（申告＆着順）'!$C$5:$AB$111,2,0)</f>
        <v>95</v>
      </c>
      <c r="F99" s="6" t="str">
        <f>VLOOKUP($A99,'入力（申告＆着順）'!$C$5:$AB$111,3,0)</f>
        <v>渡辺　恭子</v>
      </c>
      <c r="G99" s="7" t="str">
        <f>VLOOKUP($A99,'入力（申告＆着順）'!$C$5:$AB$111,23,0)</f>
        <v>0'00"</v>
      </c>
      <c r="H99" s="7" t="str">
        <f>VLOOKUP($A99,'入力（申告＆着順）'!$C$5:$AB$111,24,0)</f>
        <v>0'00"00</v>
      </c>
      <c r="I99" s="10">
        <f>VLOOKUP($A99,'入力（申告＆着順）'!$C$5:$AB$111,25,0)</f>
        <v>1</v>
      </c>
      <c r="J99" s="9" t="str">
        <f>VLOOKUP($A99,'入力（申告＆着順）'!$C$5:$AB$111,26,0)</f>
        <v>46'39"00</v>
      </c>
    </row>
    <row r="100" spans="1:10" x14ac:dyDescent="0.2">
      <c r="C100" s="1"/>
      <c r="D100" s="1"/>
      <c r="E100" s="1"/>
      <c r="F100" s="1"/>
      <c r="G100" s="2"/>
      <c r="H100" s="2"/>
      <c r="I100" s="5"/>
      <c r="J100" s="4"/>
    </row>
  </sheetData>
  <sheetProtection sheet="1" objects="1" scenarios="1"/>
  <mergeCells count="1">
    <mergeCell ref="C2:J2"/>
  </mergeCells>
  <phoneticPr fontId="2"/>
  <conditionalFormatting sqref="C5:C99">
    <cfRule type="expression" dxfId="1" priority="1">
      <formula>D5&lt;&gt;5</formula>
    </cfRule>
  </conditionalFormatting>
  <conditionalFormatting sqref="C5:J99 F100">
    <cfRule type="expression" dxfId="0" priority="21">
      <formula>$G5="0'00"""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workbookViewId="0">
      <selection activeCell="C16" sqref="C16"/>
    </sheetView>
  </sheetViews>
  <sheetFormatPr defaultColWidth="9" defaultRowHeight="32.5" x14ac:dyDescent="0.2"/>
  <cols>
    <col min="1" max="1" width="7" style="23" bestFit="1" customWidth="1"/>
    <col min="2" max="2" width="25.6328125" style="23" customWidth="1"/>
    <col min="3" max="3" width="7" style="23" bestFit="1" customWidth="1"/>
    <col min="4" max="4" width="25.6328125" style="23" customWidth="1"/>
    <col min="5" max="5" width="7" style="23" bestFit="1" customWidth="1"/>
    <col min="6" max="6" width="25.6328125" style="23" customWidth="1"/>
    <col min="7" max="16384" width="9" style="23"/>
  </cols>
  <sheetData>
    <row r="1" spans="1:6" x14ac:dyDescent="0.2">
      <c r="A1" s="24"/>
      <c r="B1" s="24" t="s">
        <v>21</v>
      </c>
      <c r="C1" s="24"/>
      <c r="D1" s="24" t="s">
        <v>21</v>
      </c>
      <c r="E1" s="24"/>
      <c r="F1" s="24" t="s">
        <v>21</v>
      </c>
    </row>
    <row r="2" spans="1:6" x14ac:dyDescent="0.2">
      <c r="A2" s="24">
        <v>1</v>
      </c>
      <c r="B2" s="24"/>
      <c r="C2" s="24">
        <v>21</v>
      </c>
      <c r="D2" s="24"/>
      <c r="E2" s="24">
        <v>41</v>
      </c>
      <c r="F2" s="24"/>
    </row>
    <row r="3" spans="1:6" x14ac:dyDescent="0.2">
      <c r="A3" s="24">
        <v>2</v>
      </c>
      <c r="B3" s="24"/>
      <c r="C3" s="24">
        <v>22</v>
      </c>
      <c r="D3" s="24"/>
      <c r="E3" s="24">
        <v>42</v>
      </c>
      <c r="F3" s="24"/>
    </row>
    <row r="4" spans="1:6" x14ac:dyDescent="0.2">
      <c r="A4" s="24">
        <v>3</v>
      </c>
      <c r="B4" s="24"/>
      <c r="C4" s="24">
        <v>23</v>
      </c>
      <c r="D4" s="24"/>
      <c r="E4" s="24">
        <v>43</v>
      </c>
      <c r="F4" s="24"/>
    </row>
    <row r="5" spans="1:6" x14ac:dyDescent="0.2">
      <c r="A5" s="24">
        <v>4</v>
      </c>
      <c r="B5" s="24"/>
      <c r="C5" s="24">
        <v>24</v>
      </c>
      <c r="D5" s="24"/>
      <c r="E5" s="24">
        <v>44</v>
      </c>
      <c r="F5" s="24"/>
    </row>
    <row r="6" spans="1:6" x14ac:dyDescent="0.2">
      <c r="A6" s="24">
        <v>5</v>
      </c>
      <c r="B6" s="24"/>
      <c r="C6" s="24">
        <v>25</v>
      </c>
      <c r="D6" s="24"/>
      <c r="E6" s="24">
        <v>45</v>
      </c>
      <c r="F6" s="24"/>
    </row>
    <row r="7" spans="1:6" x14ac:dyDescent="0.2">
      <c r="A7" s="24">
        <v>6</v>
      </c>
      <c r="B7" s="24"/>
      <c r="C7" s="24">
        <v>26</v>
      </c>
      <c r="D7" s="24"/>
      <c r="E7" s="24">
        <v>46</v>
      </c>
      <c r="F7" s="24"/>
    </row>
    <row r="8" spans="1:6" x14ac:dyDescent="0.2">
      <c r="A8" s="24">
        <v>7</v>
      </c>
      <c r="B8" s="24"/>
      <c r="C8" s="24">
        <v>27</v>
      </c>
      <c r="D8" s="24"/>
      <c r="E8" s="24">
        <v>47</v>
      </c>
      <c r="F8" s="24"/>
    </row>
    <row r="9" spans="1:6" x14ac:dyDescent="0.2">
      <c r="A9" s="24">
        <v>8</v>
      </c>
      <c r="B9" s="24"/>
      <c r="C9" s="24">
        <v>28</v>
      </c>
      <c r="D9" s="24"/>
      <c r="E9" s="24">
        <v>48</v>
      </c>
      <c r="F9" s="24"/>
    </row>
    <row r="10" spans="1:6" x14ac:dyDescent="0.2">
      <c r="A10" s="24">
        <v>9</v>
      </c>
      <c r="B10" s="24"/>
      <c r="C10" s="24">
        <v>29</v>
      </c>
      <c r="D10" s="24"/>
      <c r="E10" s="24">
        <v>49</v>
      </c>
      <c r="F10" s="24"/>
    </row>
    <row r="11" spans="1:6" x14ac:dyDescent="0.2">
      <c r="A11" s="24">
        <v>10</v>
      </c>
      <c r="B11" s="24"/>
      <c r="C11" s="24">
        <v>30</v>
      </c>
      <c r="D11" s="24"/>
      <c r="E11" s="24">
        <v>50</v>
      </c>
      <c r="F11" s="24"/>
    </row>
    <row r="12" spans="1:6" x14ac:dyDescent="0.2">
      <c r="A12" s="24">
        <v>11</v>
      </c>
      <c r="B12" s="24"/>
      <c r="C12" s="24">
        <v>31</v>
      </c>
      <c r="D12" s="24"/>
      <c r="E12" s="24">
        <v>51</v>
      </c>
      <c r="F12" s="24"/>
    </row>
    <row r="13" spans="1:6" x14ac:dyDescent="0.2">
      <c r="A13" s="24">
        <v>12</v>
      </c>
      <c r="B13" s="24"/>
      <c r="C13" s="24">
        <v>32</v>
      </c>
      <c r="D13" s="24"/>
      <c r="E13" s="24">
        <v>52</v>
      </c>
      <c r="F13" s="24"/>
    </row>
    <row r="14" spans="1:6" x14ac:dyDescent="0.2">
      <c r="A14" s="24">
        <v>13</v>
      </c>
      <c r="B14" s="24"/>
      <c r="C14" s="24">
        <v>33</v>
      </c>
      <c r="D14" s="24"/>
      <c r="E14" s="24">
        <v>53</v>
      </c>
      <c r="F14" s="24"/>
    </row>
    <row r="15" spans="1:6" x14ac:dyDescent="0.2">
      <c r="A15" s="24">
        <v>14</v>
      </c>
      <c r="B15" s="24"/>
      <c r="C15" s="24">
        <v>34</v>
      </c>
      <c r="D15" s="24"/>
      <c r="E15" s="24">
        <v>54</v>
      </c>
      <c r="F15" s="24"/>
    </row>
    <row r="16" spans="1:6" x14ac:dyDescent="0.2">
      <c r="A16" s="24">
        <v>15</v>
      </c>
      <c r="B16" s="24"/>
      <c r="C16" s="24">
        <v>35</v>
      </c>
      <c r="D16" s="24"/>
      <c r="E16" s="24">
        <v>55</v>
      </c>
      <c r="F16" s="24"/>
    </row>
    <row r="17" spans="1:6" x14ac:dyDescent="0.2">
      <c r="A17" s="24">
        <v>16</v>
      </c>
      <c r="B17" s="24"/>
      <c r="C17" s="24">
        <v>36</v>
      </c>
      <c r="D17" s="24"/>
      <c r="E17" s="24">
        <v>56</v>
      </c>
      <c r="F17" s="24"/>
    </row>
    <row r="18" spans="1:6" x14ac:dyDescent="0.2">
      <c r="A18" s="24">
        <v>17</v>
      </c>
      <c r="B18" s="24"/>
      <c r="C18" s="24">
        <v>37</v>
      </c>
      <c r="D18" s="24"/>
      <c r="E18" s="24">
        <v>57</v>
      </c>
      <c r="F18" s="24"/>
    </row>
    <row r="19" spans="1:6" x14ac:dyDescent="0.2">
      <c r="A19" s="24">
        <v>18</v>
      </c>
      <c r="B19" s="24"/>
      <c r="C19" s="24">
        <v>38</v>
      </c>
      <c r="D19" s="24"/>
      <c r="E19" s="24">
        <v>58</v>
      </c>
      <c r="F19" s="24"/>
    </row>
    <row r="20" spans="1:6" x14ac:dyDescent="0.2">
      <c r="A20" s="24">
        <v>19</v>
      </c>
      <c r="B20" s="24"/>
      <c r="C20" s="24">
        <v>39</v>
      </c>
      <c r="D20" s="24"/>
      <c r="E20" s="24">
        <v>59</v>
      </c>
      <c r="F20" s="24"/>
    </row>
    <row r="21" spans="1:6" x14ac:dyDescent="0.2">
      <c r="A21" s="24">
        <v>20</v>
      </c>
      <c r="B21" s="24"/>
      <c r="C21" s="24">
        <v>40</v>
      </c>
      <c r="D21" s="24"/>
      <c r="E21" s="24">
        <v>60</v>
      </c>
      <c r="F21" s="24"/>
    </row>
  </sheetData>
  <phoneticPr fontId="10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7"/>
  <sheetViews>
    <sheetView workbookViewId="0"/>
  </sheetViews>
  <sheetFormatPr defaultRowHeight="13" x14ac:dyDescent="0.2"/>
  <cols>
    <col min="1" max="1" width="9.453125" customWidth="1"/>
    <col min="3" max="3" width="27.7265625" bestFit="1" customWidth="1"/>
    <col min="4" max="4" width="6" customWidth="1"/>
    <col min="5" max="5" width="9.453125" customWidth="1"/>
    <col min="7" max="7" width="27.7265625" bestFit="1" customWidth="1"/>
  </cols>
  <sheetData>
    <row r="1" spans="1:7" ht="19" x14ac:dyDescent="0.2">
      <c r="A1" s="38" t="s">
        <v>32</v>
      </c>
      <c r="B1" s="29"/>
      <c r="C1" s="30"/>
      <c r="E1" s="38" t="s">
        <v>32</v>
      </c>
      <c r="F1" s="29"/>
      <c r="G1" s="30"/>
    </row>
    <row r="2" spans="1:7" ht="19" x14ac:dyDescent="0.2">
      <c r="A2" s="39"/>
      <c r="B2" s="31"/>
      <c r="C2" s="32"/>
      <c r="E2" s="39"/>
      <c r="F2" s="31"/>
      <c r="G2" s="32"/>
    </row>
    <row r="3" spans="1:7" ht="19" x14ac:dyDescent="0.2">
      <c r="A3" s="38" t="s">
        <v>36</v>
      </c>
      <c r="B3" s="29"/>
      <c r="C3" s="30"/>
      <c r="E3" s="38" t="s">
        <v>36</v>
      </c>
      <c r="F3" s="29"/>
      <c r="G3" s="30"/>
    </row>
    <row r="4" spans="1:7" ht="19" x14ac:dyDescent="0.2">
      <c r="A4" s="39" t="s">
        <v>35</v>
      </c>
      <c r="B4" s="31"/>
      <c r="C4" s="35" t="s">
        <v>41</v>
      </c>
      <c r="E4" s="39" t="s">
        <v>35</v>
      </c>
      <c r="F4" s="31"/>
      <c r="G4" s="35" t="s">
        <v>41</v>
      </c>
    </row>
    <row r="5" spans="1:7" x14ac:dyDescent="0.2">
      <c r="A5" s="31"/>
      <c r="B5" s="31"/>
      <c r="C5" s="31"/>
      <c r="D5" s="31"/>
      <c r="E5" s="31"/>
      <c r="F5" s="31"/>
      <c r="G5" s="31"/>
    </row>
    <row r="7" spans="1:7" x14ac:dyDescent="0.2">
      <c r="A7" s="36" t="s">
        <v>39</v>
      </c>
      <c r="E7" s="36" t="s">
        <v>39</v>
      </c>
    </row>
    <row r="8" spans="1:7" x14ac:dyDescent="0.2">
      <c r="A8" s="36" t="s">
        <v>33</v>
      </c>
      <c r="E8" s="36" t="s">
        <v>33</v>
      </c>
    </row>
    <row r="9" spans="1:7" x14ac:dyDescent="0.2">
      <c r="A9" s="36" t="s">
        <v>42</v>
      </c>
      <c r="E9" s="36" t="s">
        <v>42</v>
      </c>
    </row>
    <row r="11" spans="1:7" ht="16.5" x14ac:dyDescent="0.2">
      <c r="A11" s="37" t="s">
        <v>37</v>
      </c>
      <c r="B11" s="33"/>
      <c r="C11" s="37" t="s">
        <v>40</v>
      </c>
      <c r="E11" s="37" t="s">
        <v>37</v>
      </c>
      <c r="F11" s="33"/>
      <c r="G11" s="37" t="s">
        <v>40</v>
      </c>
    </row>
    <row r="12" spans="1:7" ht="16.5" x14ac:dyDescent="0.2">
      <c r="A12" s="37" t="s">
        <v>38</v>
      </c>
      <c r="B12" s="34"/>
      <c r="C12" s="40" t="s">
        <v>34</v>
      </c>
      <c r="E12" s="37" t="s">
        <v>38</v>
      </c>
      <c r="F12" s="34"/>
      <c r="G12" s="40" t="s">
        <v>34</v>
      </c>
    </row>
    <row r="16" spans="1:7" ht="19" x14ac:dyDescent="0.2">
      <c r="A16" s="38" t="s">
        <v>32</v>
      </c>
      <c r="B16" s="29"/>
      <c r="C16" s="30"/>
      <c r="E16" s="38" t="s">
        <v>32</v>
      </c>
      <c r="F16" s="29"/>
      <c r="G16" s="30"/>
    </row>
    <row r="17" spans="1:7" ht="19" x14ac:dyDescent="0.2">
      <c r="A17" s="39"/>
      <c r="B17" s="31"/>
      <c r="C17" s="32"/>
      <c r="E17" s="39"/>
      <c r="F17" s="31"/>
      <c r="G17" s="32"/>
    </row>
    <row r="18" spans="1:7" ht="19" x14ac:dyDescent="0.2">
      <c r="A18" s="38" t="s">
        <v>36</v>
      </c>
      <c r="B18" s="29"/>
      <c r="C18" s="30"/>
      <c r="E18" s="38" t="s">
        <v>36</v>
      </c>
      <c r="F18" s="29"/>
      <c r="G18" s="30"/>
    </row>
    <row r="19" spans="1:7" ht="19" x14ac:dyDescent="0.2">
      <c r="A19" s="39" t="s">
        <v>35</v>
      </c>
      <c r="B19" s="31"/>
      <c r="C19" s="35" t="s">
        <v>41</v>
      </c>
      <c r="E19" s="39" t="s">
        <v>35</v>
      </c>
      <c r="F19" s="31"/>
      <c r="G19" s="35" t="s">
        <v>41</v>
      </c>
    </row>
    <row r="20" spans="1:7" x14ac:dyDescent="0.2">
      <c r="A20" s="31"/>
      <c r="B20" s="31"/>
      <c r="C20" s="31"/>
      <c r="D20" s="31"/>
      <c r="E20" s="31"/>
      <c r="F20" s="31"/>
      <c r="G20" s="31"/>
    </row>
    <row r="22" spans="1:7" x14ac:dyDescent="0.2">
      <c r="A22" s="36" t="s">
        <v>39</v>
      </c>
      <c r="E22" s="36" t="s">
        <v>39</v>
      </c>
    </row>
    <row r="23" spans="1:7" x14ac:dyDescent="0.2">
      <c r="A23" s="36" t="s">
        <v>33</v>
      </c>
      <c r="E23" s="36" t="s">
        <v>33</v>
      </c>
    </row>
    <row r="24" spans="1:7" x14ac:dyDescent="0.2">
      <c r="A24" s="36" t="s">
        <v>42</v>
      </c>
      <c r="E24" s="36" t="s">
        <v>42</v>
      </c>
    </row>
    <row r="26" spans="1:7" ht="16.5" x14ac:dyDescent="0.2">
      <c r="A26" s="37" t="s">
        <v>37</v>
      </c>
      <c r="B26" s="33"/>
      <c r="C26" s="37" t="s">
        <v>40</v>
      </c>
      <c r="E26" s="37" t="s">
        <v>37</v>
      </c>
      <c r="F26" s="33"/>
      <c r="G26" s="37" t="s">
        <v>40</v>
      </c>
    </row>
    <row r="27" spans="1:7" ht="16.5" x14ac:dyDescent="0.2">
      <c r="A27" s="37" t="s">
        <v>38</v>
      </c>
      <c r="B27" s="34"/>
      <c r="C27" s="40" t="s">
        <v>34</v>
      </c>
      <c r="E27" s="37" t="s">
        <v>38</v>
      </c>
      <c r="F27" s="34"/>
      <c r="G27" s="40" t="s">
        <v>34</v>
      </c>
    </row>
    <row r="31" spans="1:7" ht="19" x14ac:dyDescent="0.2">
      <c r="A31" s="38" t="s">
        <v>32</v>
      </c>
      <c r="B31" s="29"/>
      <c r="C31" s="30"/>
      <c r="E31" s="38" t="s">
        <v>32</v>
      </c>
      <c r="F31" s="29"/>
      <c r="G31" s="30"/>
    </row>
    <row r="32" spans="1:7" ht="19" x14ac:dyDescent="0.2">
      <c r="A32" s="39"/>
      <c r="B32" s="31"/>
      <c r="C32" s="32"/>
      <c r="E32" s="39"/>
      <c r="F32" s="31"/>
      <c r="G32" s="32"/>
    </row>
    <row r="33" spans="1:7" ht="19" x14ac:dyDescent="0.2">
      <c r="A33" s="38" t="s">
        <v>36</v>
      </c>
      <c r="B33" s="29"/>
      <c r="C33" s="30"/>
      <c r="E33" s="38" t="s">
        <v>36</v>
      </c>
      <c r="F33" s="29"/>
      <c r="G33" s="30"/>
    </row>
    <row r="34" spans="1:7" ht="19" x14ac:dyDescent="0.2">
      <c r="A34" s="39" t="s">
        <v>35</v>
      </c>
      <c r="B34" s="31"/>
      <c r="C34" s="35" t="s">
        <v>41</v>
      </c>
      <c r="E34" s="39" t="s">
        <v>35</v>
      </c>
      <c r="F34" s="31"/>
      <c r="G34" s="35" t="s">
        <v>41</v>
      </c>
    </row>
    <row r="35" spans="1:7" x14ac:dyDescent="0.2">
      <c r="A35" s="31"/>
      <c r="B35" s="31"/>
      <c r="C35" s="31"/>
      <c r="D35" s="31"/>
      <c r="E35" s="31"/>
      <c r="F35" s="31"/>
      <c r="G35" s="31"/>
    </row>
    <row r="37" spans="1:7" x14ac:dyDescent="0.2">
      <c r="A37" s="36" t="s">
        <v>39</v>
      </c>
      <c r="E37" s="36" t="s">
        <v>39</v>
      </c>
    </row>
    <row r="38" spans="1:7" x14ac:dyDescent="0.2">
      <c r="A38" s="36" t="s">
        <v>33</v>
      </c>
      <c r="E38" s="36" t="s">
        <v>33</v>
      </c>
    </row>
    <row r="39" spans="1:7" x14ac:dyDescent="0.2">
      <c r="A39" s="36" t="s">
        <v>42</v>
      </c>
      <c r="E39" s="36" t="s">
        <v>42</v>
      </c>
    </row>
    <row r="40" spans="1:7" x14ac:dyDescent="0.2">
      <c r="A40" s="36"/>
      <c r="E40" s="36"/>
    </row>
    <row r="41" spans="1:7" ht="16.5" x14ac:dyDescent="0.2">
      <c r="A41" s="37" t="s">
        <v>37</v>
      </c>
      <c r="B41" s="33"/>
      <c r="C41" s="37" t="s">
        <v>40</v>
      </c>
      <c r="E41" s="37" t="s">
        <v>37</v>
      </c>
      <c r="F41" s="33"/>
      <c r="G41" s="37" t="s">
        <v>40</v>
      </c>
    </row>
    <row r="42" spans="1:7" ht="16.5" x14ac:dyDescent="0.2">
      <c r="A42" s="37" t="s">
        <v>38</v>
      </c>
      <c r="B42" s="34"/>
      <c r="C42" s="40" t="s">
        <v>34</v>
      </c>
      <c r="E42" s="37" t="s">
        <v>38</v>
      </c>
      <c r="F42" s="34"/>
      <c r="G42" s="40" t="s">
        <v>34</v>
      </c>
    </row>
    <row r="46" spans="1:7" ht="19" x14ac:dyDescent="0.2">
      <c r="A46" s="38" t="s">
        <v>32</v>
      </c>
      <c r="B46" s="29"/>
      <c r="C46" s="30"/>
      <c r="E46" s="38" t="s">
        <v>32</v>
      </c>
      <c r="F46" s="29"/>
      <c r="G46" s="30"/>
    </row>
    <row r="47" spans="1:7" ht="19" x14ac:dyDescent="0.2">
      <c r="A47" s="39"/>
      <c r="B47" s="31"/>
      <c r="C47" s="32"/>
      <c r="E47" s="39"/>
      <c r="F47" s="31"/>
      <c r="G47" s="32"/>
    </row>
    <row r="48" spans="1:7" ht="19" x14ac:dyDescent="0.2">
      <c r="A48" s="38" t="s">
        <v>36</v>
      </c>
      <c r="B48" s="29"/>
      <c r="C48" s="30"/>
      <c r="E48" s="38" t="s">
        <v>36</v>
      </c>
      <c r="F48" s="29"/>
      <c r="G48" s="30"/>
    </row>
    <row r="49" spans="1:7" ht="19" x14ac:dyDescent="0.2">
      <c r="A49" s="39" t="s">
        <v>35</v>
      </c>
      <c r="B49" s="31"/>
      <c r="C49" s="35" t="s">
        <v>41</v>
      </c>
      <c r="E49" s="39" t="s">
        <v>35</v>
      </c>
      <c r="F49" s="31"/>
      <c r="G49" s="35" t="s">
        <v>41</v>
      </c>
    </row>
    <row r="50" spans="1:7" x14ac:dyDescent="0.2">
      <c r="A50" s="31"/>
      <c r="B50" s="31"/>
      <c r="C50" s="31"/>
      <c r="D50" s="31"/>
      <c r="E50" s="31"/>
      <c r="F50" s="31"/>
      <c r="G50" s="31"/>
    </row>
    <row r="52" spans="1:7" x14ac:dyDescent="0.2">
      <c r="A52" s="36" t="s">
        <v>39</v>
      </c>
      <c r="E52" s="36" t="s">
        <v>39</v>
      </c>
    </row>
    <row r="53" spans="1:7" x14ac:dyDescent="0.2">
      <c r="A53" s="36" t="s">
        <v>33</v>
      </c>
      <c r="E53" s="36" t="s">
        <v>33</v>
      </c>
    </row>
    <row r="54" spans="1:7" x14ac:dyDescent="0.2">
      <c r="A54" s="36" t="s">
        <v>42</v>
      </c>
      <c r="E54" s="36" t="s">
        <v>42</v>
      </c>
    </row>
    <row r="55" spans="1:7" x14ac:dyDescent="0.2">
      <c r="A55" s="36"/>
      <c r="E55" s="36"/>
    </row>
    <row r="56" spans="1:7" ht="16.5" x14ac:dyDescent="0.2">
      <c r="A56" s="37" t="s">
        <v>37</v>
      </c>
      <c r="B56" s="33"/>
      <c r="C56" s="37" t="s">
        <v>40</v>
      </c>
      <c r="E56" s="37" t="s">
        <v>37</v>
      </c>
      <c r="F56" s="33"/>
      <c r="G56" s="37" t="s">
        <v>40</v>
      </c>
    </row>
    <row r="57" spans="1:7" ht="16.5" x14ac:dyDescent="0.2">
      <c r="A57" s="37" t="s">
        <v>38</v>
      </c>
      <c r="B57" s="34"/>
      <c r="C57" s="40" t="s">
        <v>34</v>
      </c>
      <c r="E57" s="37" t="s">
        <v>38</v>
      </c>
      <c r="F57" s="34"/>
      <c r="G57" s="40" t="s">
        <v>34</v>
      </c>
    </row>
  </sheetData>
  <phoneticPr fontId="10"/>
  <pageMargins left="0.23622047244094491" right="0.23622047244094491" top="0" bottom="0" header="0.31496062992125984" footer="0.31496062992125984"/>
  <pageSetup paperSize="9" scale="93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2:AC111"/>
  <sheetViews>
    <sheetView topLeftCell="B58" zoomScale="115" zoomScaleNormal="115" workbookViewId="0">
      <selection activeCell="G88" sqref="G88"/>
    </sheetView>
  </sheetViews>
  <sheetFormatPr defaultRowHeight="13" x14ac:dyDescent="0.2"/>
  <cols>
    <col min="1" max="1" width="5.26953125" bestFit="1" customWidth="1"/>
    <col min="2" max="2" width="5.26953125" customWidth="1"/>
    <col min="3" max="3" width="7.08984375" bestFit="1" customWidth="1"/>
    <col min="4" max="4" width="4.453125" bestFit="1" customWidth="1"/>
    <col min="5" max="5" width="18.26953125" customWidth="1"/>
    <col min="6" max="6" width="5.26953125" bestFit="1" customWidth="1"/>
    <col min="7" max="7" width="11.453125" customWidth="1"/>
    <col min="8" max="9" width="5.26953125" bestFit="1" customWidth="1"/>
    <col min="10" max="11" width="11.453125" customWidth="1"/>
    <col min="12" max="12" width="26" customWidth="1"/>
    <col min="13" max="13" width="10" bestFit="1" customWidth="1"/>
    <col min="14" max="14" width="5.453125" bestFit="1" customWidth="1"/>
    <col min="15" max="16" width="7.36328125" customWidth="1"/>
    <col min="17" max="17" width="6.90625" bestFit="1" customWidth="1"/>
    <col min="18" max="18" width="7.08984375" bestFit="1" customWidth="1"/>
    <col min="19" max="20" width="6.90625" customWidth="1"/>
    <col min="21" max="21" width="12.7265625" bestFit="1" customWidth="1"/>
    <col min="22" max="22" width="4.26953125" bestFit="1" customWidth="1"/>
    <col min="23" max="23" width="5.26953125" customWidth="1"/>
    <col min="24" max="24" width="4.36328125" customWidth="1"/>
    <col min="25" max="25" width="10" bestFit="1" customWidth="1"/>
    <col min="26" max="26" width="9.90625" customWidth="1"/>
    <col min="27" max="27" width="4.6328125" bestFit="1" customWidth="1"/>
    <col min="28" max="28" width="9.26953125" style="16" bestFit="1" customWidth="1"/>
  </cols>
  <sheetData>
    <row r="2" spans="1:29" ht="21" x14ac:dyDescent="0.2">
      <c r="D2" s="61" t="s">
        <v>174</v>
      </c>
      <c r="E2" s="61"/>
      <c r="F2" s="61"/>
      <c r="G2" s="61"/>
      <c r="H2" s="61"/>
      <c r="I2" s="61"/>
      <c r="J2" s="61"/>
      <c r="K2" s="61"/>
    </row>
    <row r="3" spans="1:29" ht="26" x14ac:dyDescent="0.2">
      <c r="F3">
        <f>COUNT($F$5:$F$110)</f>
        <v>96</v>
      </c>
      <c r="G3" s="17">
        <f>COUNT($G$5:$G$110)</f>
        <v>39</v>
      </c>
      <c r="H3" s="17"/>
      <c r="I3" s="17"/>
      <c r="M3" t="s">
        <v>1</v>
      </c>
      <c r="N3" t="s">
        <v>0</v>
      </c>
      <c r="O3" t="s">
        <v>6</v>
      </c>
      <c r="P3" t="s">
        <v>7</v>
      </c>
      <c r="Q3" t="s">
        <v>93</v>
      </c>
      <c r="R3" s="27" t="s">
        <v>28</v>
      </c>
      <c r="S3" t="s">
        <v>93</v>
      </c>
      <c r="T3" s="27" t="s">
        <v>29</v>
      </c>
      <c r="U3" t="s">
        <v>7</v>
      </c>
      <c r="Y3" t="s">
        <v>1</v>
      </c>
      <c r="Z3" t="s">
        <v>0</v>
      </c>
      <c r="AB3" t="s">
        <v>6</v>
      </c>
    </row>
    <row r="4" spans="1:29" ht="26" x14ac:dyDescent="0.2">
      <c r="A4" s="2" t="s">
        <v>12</v>
      </c>
      <c r="B4" s="28" t="s">
        <v>31</v>
      </c>
      <c r="C4" s="28" t="s">
        <v>30</v>
      </c>
      <c r="D4" s="2" t="s">
        <v>11</v>
      </c>
      <c r="E4" s="2" t="s">
        <v>13</v>
      </c>
      <c r="F4" s="2" t="s">
        <v>22</v>
      </c>
      <c r="G4" s="2" t="s">
        <v>1</v>
      </c>
      <c r="H4" s="42" t="s">
        <v>50</v>
      </c>
      <c r="I4" s="2" t="s">
        <v>12</v>
      </c>
      <c r="J4" s="2" t="s">
        <v>83</v>
      </c>
      <c r="K4" s="2" t="s">
        <v>20</v>
      </c>
      <c r="M4" t="s">
        <v>5</v>
      </c>
      <c r="N4" t="s">
        <v>5</v>
      </c>
      <c r="O4" t="s">
        <v>5</v>
      </c>
      <c r="P4" t="s">
        <v>8</v>
      </c>
      <c r="U4" t="s">
        <v>3</v>
      </c>
      <c r="V4" t="s">
        <v>4</v>
      </c>
      <c r="W4" t="s">
        <v>5</v>
      </c>
      <c r="Y4" s="16" t="s">
        <v>9</v>
      </c>
      <c r="Z4" s="16" t="s">
        <v>9</v>
      </c>
      <c r="AA4" t="s">
        <v>2</v>
      </c>
      <c r="AB4" s="16" t="s">
        <v>9</v>
      </c>
    </row>
    <row r="5" spans="1:29" x14ac:dyDescent="0.2">
      <c r="A5" s="1">
        <f>IF($I5="",999,$I5)</f>
        <v>999</v>
      </c>
      <c r="B5" s="1">
        <f>$T5</f>
        <v>40</v>
      </c>
      <c r="C5" s="1">
        <f t="shared" ref="C5:C36" si="0">$R5</f>
        <v>40</v>
      </c>
      <c r="D5" s="1">
        <f>ROW()-4</f>
        <v>1</v>
      </c>
      <c r="E5" s="12" t="s">
        <v>108</v>
      </c>
      <c r="F5" s="25">
        <v>5</v>
      </c>
      <c r="G5" s="13"/>
      <c r="H5" s="13"/>
      <c r="I5" s="13"/>
      <c r="J5" s="15">
        <f>VLOOKUP($A5,'入力(タイム)'!$B$5:$C$110,2)*24*60*60-$H5*60</f>
        <v>0</v>
      </c>
      <c r="K5" s="15">
        <f t="shared" ref="K5:K36" si="1">$O5</f>
        <v>9999</v>
      </c>
      <c r="M5">
        <f>QUOTIENT($G5,100)*60+MOD($G5,100)</f>
        <v>0</v>
      </c>
      <c r="N5">
        <f>J5</f>
        <v>0</v>
      </c>
      <c r="O5">
        <f t="shared" ref="O5:O36" si="2">IF($N5&lt;=0,9999,$N5-$M5)</f>
        <v>9999</v>
      </c>
      <c r="P5">
        <f t="shared" ref="P5:P36" si="3">ABS($O5)</f>
        <v>9999</v>
      </c>
      <c r="Q5" s="18">
        <f t="shared" ref="Q5:Q36" si="4">$P5+$N5/10000+$D5/1000000+ABS(5-$F5)*1000</f>
        <v>9999.0000010000003</v>
      </c>
      <c r="R5">
        <f t="shared" ref="R5:R36" si="5">RANK($Q5,$Q$5:$Q$110,1)</f>
        <v>40</v>
      </c>
      <c r="S5" s="18">
        <f t="shared" ref="S5:S36" si="6">$P5+$N5/10000+$D5/1000000</f>
        <v>9999.0000010000003</v>
      </c>
      <c r="T5">
        <f>RANK($S5,$S$5:$S$110,1)</f>
        <v>40</v>
      </c>
      <c r="U5">
        <f t="shared" ref="U5:U26" si="7">$P5/24/60/60</f>
        <v>0.11572916666666666</v>
      </c>
      <c r="V5">
        <f t="shared" ref="V5:V36" si="8">MINUTE($U5)</f>
        <v>46</v>
      </c>
      <c r="W5">
        <f>MOD(P5,60)</f>
        <v>39</v>
      </c>
      <c r="Y5" s="16" t="str">
        <f>QUOTIENT($G5,100)&amp;"'"&amp;TEXT(MOD($G5,100),"00")&amp;""""</f>
        <v>0'00"</v>
      </c>
      <c r="Z5" s="16" t="str">
        <f t="shared" ref="Z5:Z68" si="9">QUOTIENT($J5,60)&amp;"'"&amp;TEXT(TRUNC(MOD($J5,60)),"00")&amp;""""&amp;TEXT(($J5-TRUNC($J5))*100,"00")</f>
        <v>0'00"00</v>
      </c>
      <c r="AA5" s="19">
        <f t="shared" ref="AA5:AA36" si="10">SIGN($O5)</f>
        <v>1</v>
      </c>
      <c r="AB5" s="16" t="str">
        <f t="shared" ref="AB5:AB9" si="11">$V5&amp;"'"&amp;TEXT(TRUNC($W5),"00")&amp;""""&amp;TEXT(($P5-TRUNC($P5))*100,"00")</f>
        <v>46'39"00</v>
      </c>
      <c r="AC5" s="16"/>
    </row>
    <row r="6" spans="1:29" x14ac:dyDescent="0.2">
      <c r="A6" s="1">
        <f t="shared" ref="A6:A69" si="12">IF($I6="",999,$I6)</f>
        <v>38</v>
      </c>
      <c r="B6" s="1">
        <f t="shared" ref="B6:B69" si="13">$T6</f>
        <v>17</v>
      </c>
      <c r="C6" s="1">
        <f t="shared" si="0"/>
        <v>17</v>
      </c>
      <c r="D6" s="1">
        <f t="shared" ref="D6:D110" si="14">ROW()-4</f>
        <v>2</v>
      </c>
      <c r="E6" s="12" t="s">
        <v>109</v>
      </c>
      <c r="F6" s="25">
        <v>5</v>
      </c>
      <c r="G6" s="58">
        <v>3535</v>
      </c>
      <c r="H6" s="13"/>
      <c r="I6" s="13">
        <v>38</v>
      </c>
      <c r="J6" s="15">
        <f>VLOOKUP($A6,'入力(タイム)'!$B$5:$C$110,2)*24*60*60-$H6*60</f>
        <v>2100.9</v>
      </c>
      <c r="K6" s="15">
        <f t="shared" si="1"/>
        <v>-34.099999999999909</v>
      </c>
      <c r="M6">
        <f t="shared" ref="M6:M110" si="15">QUOTIENT($G6,100)*60+MOD($G6,100)</f>
        <v>2135</v>
      </c>
      <c r="N6">
        <f t="shared" ref="N6:N69" si="16">J6</f>
        <v>2100.9</v>
      </c>
      <c r="O6">
        <f t="shared" si="2"/>
        <v>-34.099999999999909</v>
      </c>
      <c r="P6">
        <f t="shared" si="3"/>
        <v>34.099999999999909</v>
      </c>
      <c r="Q6" s="18">
        <f t="shared" si="4"/>
        <v>34.310091999999912</v>
      </c>
      <c r="R6">
        <f t="shared" si="5"/>
        <v>17</v>
      </c>
      <c r="S6" s="18">
        <f t="shared" si="6"/>
        <v>34.310091999999912</v>
      </c>
      <c r="T6">
        <f t="shared" ref="T6:T69" si="17">RANK($S6,$S$5:$S$110,1)</f>
        <v>17</v>
      </c>
      <c r="U6">
        <f>$P6/24/60/60</f>
        <v>3.9467592592592489E-4</v>
      </c>
      <c r="V6">
        <f t="shared" si="8"/>
        <v>0</v>
      </c>
      <c r="W6">
        <f t="shared" ref="W6:W69" si="18">MOD(P6,60)</f>
        <v>34.099999999999909</v>
      </c>
      <c r="Y6" s="16" t="str">
        <f t="shared" ref="Y6:Y110" si="19">QUOTIENT($G6,100)&amp;"'"&amp;TEXT(MOD($G6,100),"00")&amp;""""</f>
        <v>35'35"</v>
      </c>
      <c r="Z6" s="16" t="str">
        <f t="shared" si="9"/>
        <v>35'00"90</v>
      </c>
      <c r="AA6" s="19">
        <f t="shared" si="10"/>
        <v>-1</v>
      </c>
      <c r="AB6" s="16" t="str">
        <f t="shared" si="11"/>
        <v>0'34"10</v>
      </c>
    </row>
    <row r="7" spans="1:29" x14ac:dyDescent="0.2">
      <c r="A7" s="1">
        <f t="shared" si="12"/>
        <v>31</v>
      </c>
      <c r="B7" s="1">
        <f t="shared" si="13"/>
        <v>30</v>
      </c>
      <c r="C7" s="1">
        <f t="shared" si="0"/>
        <v>30</v>
      </c>
      <c r="D7" s="1">
        <f t="shared" si="14"/>
        <v>3</v>
      </c>
      <c r="E7" s="12" t="s">
        <v>110</v>
      </c>
      <c r="F7" s="25">
        <v>5</v>
      </c>
      <c r="G7" s="58">
        <v>3222</v>
      </c>
      <c r="H7" s="13"/>
      <c r="I7" s="13">
        <v>31</v>
      </c>
      <c r="J7" s="15">
        <f>VLOOKUP($A7,'入力(タイム)'!$B$5:$C$110,2)*24*60*60-$H7*60</f>
        <v>1875.1399999999999</v>
      </c>
      <c r="K7" s="15">
        <f t="shared" si="1"/>
        <v>-66.860000000000127</v>
      </c>
      <c r="M7">
        <f t="shared" si="15"/>
        <v>1942</v>
      </c>
      <c r="N7">
        <f t="shared" si="16"/>
        <v>1875.1399999999999</v>
      </c>
      <c r="O7">
        <f t="shared" si="2"/>
        <v>-66.860000000000127</v>
      </c>
      <c r="P7">
        <f t="shared" si="3"/>
        <v>66.860000000000127</v>
      </c>
      <c r="Q7" s="18">
        <f t="shared" si="4"/>
        <v>67.047517000000127</v>
      </c>
      <c r="R7">
        <f t="shared" si="5"/>
        <v>30</v>
      </c>
      <c r="S7" s="18">
        <f t="shared" si="6"/>
        <v>67.047517000000127</v>
      </c>
      <c r="T7">
        <f t="shared" si="17"/>
        <v>30</v>
      </c>
      <c r="U7">
        <f t="shared" si="7"/>
        <v>7.7384259259259398E-4</v>
      </c>
      <c r="V7">
        <f t="shared" si="8"/>
        <v>1</v>
      </c>
      <c r="W7">
        <f t="shared" si="18"/>
        <v>6.8600000000001273</v>
      </c>
      <c r="Y7" s="16" t="str">
        <f t="shared" si="19"/>
        <v>32'22"</v>
      </c>
      <c r="Z7" s="16" t="str">
        <f t="shared" si="9"/>
        <v>31'15"14</v>
      </c>
      <c r="AA7" s="19">
        <f t="shared" si="10"/>
        <v>-1</v>
      </c>
      <c r="AB7" s="16" t="str">
        <f t="shared" si="11"/>
        <v>1'06"86</v>
      </c>
    </row>
    <row r="8" spans="1:29" x14ac:dyDescent="0.2">
      <c r="A8" s="1">
        <f t="shared" si="12"/>
        <v>999</v>
      </c>
      <c r="B8" s="1">
        <f t="shared" si="13"/>
        <v>41</v>
      </c>
      <c r="C8" s="1">
        <f t="shared" si="0"/>
        <v>41</v>
      </c>
      <c r="D8" s="1">
        <f t="shared" si="14"/>
        <v>4</v>
      </c>
      <c r="E8" s="12" t="s">
        <v>111</v>
      </c>
      <c r="F8" s="25">
        <v>5</v>
      </c>
      <c r="G8" s="13"/>
      <c r="H8" s="13"/>
      <c r="I8" s="13"/>
      <c r="J8" s="15">
        <f>VLOOKUP($A8,'入力(タイム)'!$B$5:$C$110,2)*24*60*60-$H8*60</f>
        <v>0</v>
      </c>
      <c r="K8" s="15">
        <f t="shared" si="1"/>
        <v>9999</v>
      </c>
      <c r="M8">
        <f t="shared" si="15"/>
        <v>0</v>
      </c>
      <c r="N8">
        <f t="shared" si="16"/>
        <v>0</v>
      </c>
      <c r="O8">
        <f t="shared" si="2"/>
        <v>9999</v>
      </c>
      <c r="P8">
        <f t="shared" si="3"/>
        <v>9999</v>
      </c>
      <c r="Q8" s="18">
        <f t="shared" si="4"/>
        <v>9999.0000039999995</v>
      </c>
      <c r="R8">
        <f t="shared" si="5"/>
        <v>41</v>
      </c>
      <c r="S8" s="18">
        <f t="shared" si="6"/>
        <v>9999.0000039999995</v>
      </c>
      <c r="T8">
        <f t="shared" si="17"/>
        <v>41</v>
      </c>
      <c r="U8">
        <f t="shared" si="7"/>
        <v>0.11572916666666666</v>
      </c>
      <c r="V8">
        <f t="shared" si="8"/>
        <v>46</v>
      </c>
      <c r="W8">
        <f t="shared" si="18"/>
        <v>39</v>
      </c>
      <c r="Y8" s="16" t="str">
        <f t="shared" si="19"/>
        <v>0'00"</v>
      </c>
      <c r="Z8" s="16" t="str">
        <f t="shared" si="9"/>
        <v>0'00"00</v>
      </c>
      <c r="AA8" s="19">
        <f t="shared" si="10"/>
        <v>1</v>
      </c>
      <c r="AB8" s="16" t="str">
        <f t="shared" si="11"/>
        <v>46'39"00</v>
      </c>
    </row>
    <row r="9" spans="1:29" x14ac:dyDescent="0.2">
      <c r="A9" s="1">
        <f t="shared" si="12"/>
        <v>24</v>
      </c>
      <c r="B9" s="1">
        <f t="shared" si="13"/>
        <v>19</v>
      </c>
      <c r="C9" s="1">
        <f t="shared" si="0"/>
        <v>19</v>
      </c>
      <c r="D9" s="1">
        <f t="shared" si="14"/>
        <v>5</v>
      </c>
      <c r="E9" s="12" t="s">
        <v>57</v>
      </c>
      <c r="F9" s="25">
        <v>5</v>
      </c>
      <c r="G9" s="58">
        <v>2908</v>
      </c>
      <c r="H9" s="13"/>
      <c r="I9" s="13">
        <v>24</v>
      </c>
      <c r="J9" s="15">
        <f>VLOOKUP($A9,'入力(タイム)'!$B$5:$C$110,2)*24*60*60-$H9*60</f>
        <v>1708.07</v>
      </c>
      <c r="K9" s="15">
        <f t="shared" si="1"/>
        <v>-39.930000000000064</v>
      </c>
      <c r="M9">
        <f t="shared" si="15"/>
        <v>1748</v>
      </c>
      <c r="N9">
        <f t="shared" si="16"/>
        <v>1708.07</v>
      </c>
      <c r="O9">
        <f t="shared" si="2"/>
        <v>-39.930000000000064</v>
      </c>
      <c r="P9">
        <f t="shared" si="3"/>
        <v>39.930000000000064</v>
      </c>
      <c r="Q9" s="18">
        <f t="shared" si="4"/>
        <v>40.100812000000069</v>
      </c>
      <c r="R9">
        <f t="shared" si="5"/>
        <v>19</v>
      </c>
      <c r="S9" s="18">
        <f t="shared" si="6"/>
        <v>40.100812000000069</v>
      </c>
      <c r="T9">
        <f t="shared" si="17"/>
        <v>19</v>
      </c>
      <c r="U9">
        <f t="shared" si="7"/>
        <v>4.6215277777777851E-4</v>
      </c>
      <c r="V9">
        <f t="shared" si="8"/>
        <v>0</v>
      </c>
      <c r="W9">
        <f t="shared" si="18"/>
        <v>39.930000000000064</v>
      </c>
      <c r="Y9" s="16" t="str">
        <f t="shared" si="19"/>
        <v>29'08"</v>
      </c>
      <c r="Z9" s="16" t="str">
        <f t="shared" si="9"/>
        <v>28'28"07</v>
      </c>
      <c r="AA9" s="19">
        <f t="shared" si="10"/>
        <v>-1</v>
      </c>
      <c r="AB9" s="16" t="str">
        <f t="shared" si="11"/>
        <v>0'39"93</v>
      </c>
    </row>
    <row r="10" spans="1:29" x14ac:dyDescent="0.2">
      <c r="A10" s="1">
        <f t="shared" si="12"/>
        <v>999</v>
      </c>
      <c r="B10" s="1">
        <f t="shared" si="13"/>
        <v>42</v>
      </c>
      <c r="C10" s="1">
        <f t="shared" si="0"/>
        <v>42</v>
      </c>
      <c r="D10" s="1">
        <f t="shared" si="14"/>
        <v>6</v>
      </c>
      <c r="E10" s="12" t="s">
        <v>58</v>
      </c>
      <c r="F10" s="25">
        <v>5</v>
      </c>
      <c r="G10" s="13"/>
      <c r="H10" s="13"/>
      <c r="I10" s="13"/>
      <c r="J10" s="15">
        <f>VLOOKUP($A10,'入力(タイム)'!$B$5:$C$110,2)*24*60*60-$H10*60</f>
        <v>0</v>
      </c>
      <c r="K10" s="15">
        <f t="shared" si="1"/>
        <v>9999</v>
      </c>
      <c r="M10">
        <f t="shared" si="15"/>
        <v>0</v>
      </c>
      <c r="N10">
        <f t="shared" si="16"/>
        <v>0</v>
      </c>
      <c r="O10">
        <f t="shared" si="2"/>
        <v>9999</v>
      </c>
      <c r="P10">
        <f t="shared" si="3"/>
        <v>9999</v>
      </c>
      <c r="Q10" s="18">
        <f t="shared" si="4"/>
        <v>9999.0000060000002</v>
      </c>
      <c r="R10">
        <f t="shared" si="5"/>
        <v>42</v>
      </c>
      <c r="S10" s="18">
        <f t="shared" si="6"/>
        <v>9999.0000060000002</v>
      </c>
      <c r="T10">
        <f t="shared" si="17"/>
        <v>42</v>
      </c>
      <c r="U10">
        <f t="shared" si="7"/>
        <v>0.11572916666666666</v>
      </c>
      <c r="V10">
        <f t="shared" si="8"/>
        <v>46</v>
      </c>
      <c r="W10">
        <f t="shared" si="18"/>
        <v>39</v>
      </c>
      <c r="Y10" s="16" t="str">
        <f t="shared" si="19"/>
        <v>0'00"</v>
      </c>
      <c r="Z10" s="16" t="str">
        <f t="shared" si="9"/>
        <v>0'00"00</v>
      </c>
      <c r="AA10" s="19">
        <f t="shared" si="10"/>
        <v>1</v>
      </c>
      <c r="AB10" s="16" t="str">
        <f t="shared" ref="AB10:AB15" si="20">$V10&amp;"'"&amp;TEXT(TRUNC($W10),"00")&amp;""""&amp;TEXT(($P10-TRUNC($P10))*100,"00")</f>
        <v>46'39"00</v>
      </c>
    </row>
    <row r="11" spans="1:29" x14ac:dyDescent="0.2">
      <c r="A11" s="1">
        <f t="shared" si="12"/>
        <v>999</v>
      </c>
      <c r="B11" s="1">
        <f t="shared" si="13"/>
        <v>43</v>
      </c>
      <c r="C11" s="1">
        <f t="shared" si="0"/>
        <v>43</v>
      </c>
      <c r="D11" s="1">
        <f t="shared" si="14"/>
        <v>7</v>
      </c>
      <c r="E11" s="12" t="s">
        <v>112</v>
      </c>
      <c r="F11" s="25">
        <v>5</v>
      </c>
      <c r="G11" s="13"/>
      <c r="H11" s="13"/>
      <c r="I11" s="13"/>
      <c r="J11" s="15">
        <f>VLOOKUP($A11,'入力(タイム)'!$B$5:$C$110,2)*24*60*60-$H11*60</f>
        <v>0</v>
      </c>
      <c r="K11" s="15">
        <f t="shared" si="1"/>
        <v>9999</v>
      </c>
      <c r="M11">
        <f t="shared" si="15"/>
        <v>0</v>
      </c>
      <c r="N11">
        <f t="shared" si="16"/>
        <v>0</v>
      </c>
      <c r="O11">
        <f t="shared" si="2"/>
        <v>9999</v>
      </c>
      <c r="P11">
        <f t="shared" si="3"/>
        <v>9999</v>
      </c>
      <c r="Q11" s="18">
        <f t="shared" si="4"/>
        <v>9999.0000070000006</v>
      </c>
      <c r="R11">
        <f t="shared" si="5"/>
        <v>43</v>
      </c>
      <c r="S11" s="18">
        <f t="shared" si="6"/>
        <v>9999.0000070000006</v>
      </c>
      <c r="T11">
        <f t="shared" si="17"/>
        <v>43</v>
      </c>
      <c r="U11">
        <f t="shared" si="7"/>
        <v>0.11572916666666666</v>
      </c>
      <c r="V11">
        <f t="shared" si="8"/>
        <v>46</v>
      </c>
      <c r="W11">
        <f t="shared" si="18"/>
        <v>39</v>
      </c>
      <c r="Y11" s="16" t="str">
        <f t="shared" si="19"/>
        <v>0'00"</v>
      </c>
      <c r="Z11" s="16" t="str">
        <f t="shared" si="9"/>
        <v>0'00"00</v>
      </c>
      <c r="AA11" s="19">
        <f t="shared" si="10"/>
        <v>1</v>
      </c>
      <c r="AB11" s="16" t="str">
        <f t="shared" si="20"/>
        <v>46'39"00</v>
      </c>
    </row>
    <row r="12" spans="1:29" x14ac:dyDescent="0.2">
      <c r="A12" s="1">
        <f t="shared" si="12"/>
        <v>999</v>
      </c>
      <c r="B12" s="1">
        <f t="shared" si="13"/>
        <v>44</v>
      </c>
      <c r="C12" s="1">
        <f t="shared" si="0"/>
        <v>44</v>
      </c>
      <c r="D12" s="1">
        <f t="shared" si="14"/>
        <v>8</v>
      </c>
      <c r="E12" s="12" t="s">
        <v>113</v>
      </c>
      <c r="F12" s="25">
        <v>5</v>
      </c>
      <c r="G12" s="13"/>
      <c r="H12" s="13"/>
      <c r="I12" s="13"/>
      <c r="J12" s="15">
        <f>VLOOKUP($A12,'入力(タイム)'!$B$5:$C$110,2)*24*60*60-$H12*60</f>
        <v>0</v>
      </c>
      <c r="K12" s="15">
        <f t="shared" si="1"/>
        <v>9999</v>
      </c>
      <c r="M12">
        <f t="shared" si="15"/>
        <v>0</v>
      </c>
      <c r="N12">
        <f t="shared" si="16"/>
        <v>0</v>
      </c>
      <c r="O12">
        <f t="shared" si="2"/>
        <v>9999</v>
      </c>
      <c r="P12">
        <f t="shared" si="3"/>
        <v>9999</v>
      </c>
      <c r="Q12" s="18">
        <f t="shared" si="4"/>
        <v>9999.0000080000009</v>
      </c>
      <c r="R12">
        <f t="shared" si="5"/>
        <v>44</v>
      </c>
      <c r="S12" s="18">
        <f t="shared" si="6"/>
        <v>9999.0000080000009</v>
      </c>
      <c r="T12">
        <f t="shared" si="17"/>
        <v>44</v>
      </c>
      <c r="U12">
        <f t="shared" si="7"/>
        <v>0.11572916666666666</v>
      </c>
      <c r="V12">
        <f t="shared" si="8"/>
        <v>46</v>
      </c>
      <c r="W12">
        <f t="shared" si="18"/>
        <v>39</v>
      </c>
      <c r="Y12" s="16" t="str">
        <f t="shared" si="19"/>
        <v>0'00"</v>
      </c>
      <c r="Z12" s="16" t="str">
        <f t="shared" si="9"/>
        <v>0'00"00</v>
      </c>
      <c r="AA12" s="19">
        <f t="shared" si="10"/>
        <v>1</v>
      </c>
      <c r="AB12" s="16" t="str">
        <f t="shared" si="20"/>
        <v>46'39"00</v>
      </c>
    </row>
    <row r="13" spans="1:29" x14ac:dyDescent="0.2">
      <c r="A13" s="1">
        <f t="shared" si="12"/>
        <v>36</v>
      </c>
      <c r="B13" s="1">
        <f t="shared" si="13"/>
        <v>25</v>
      </c>
      <c r="C13" s="1">
        <f t="shared" si="0"/>
        <v>25</v>
      </c>
      <c r="D13" s="1">
        <f t="shared" si="14"/>
        <v>9</v>
      </c>
      <c r="E13" s="12" t="s">
        <v>114</v>
      </c>
      <c r="F13" s="25">
        <v>5</v>
      </c>
      <c r="G13" s="58">
        <v>3333</v>
      </c>
      <c r="H13" s="13"/>
      <c r="I13" s="13">
        <v>36</v>
      </c>
      <c r="J13" s="15">
        <f>VLOOKUP($A13,'入力(タイム)'!$B$5:$C$110,2)*24*60*60-$H13*60</f>
        <v>2064.17</v>
      </c>
      <c r="K13" s="15">
        <f t="shared" si="1"/>
        <v>51.170000000000073</v>
      </c>
      <c r="M13">
        <f t="shared" si="15"/>
        <v>2013</v>
      </c>
      <c r="N13">
        <f t="shared" si="16"/>
        <v>2064.17</v>
      </c>
      <c r="O13">
        <f t="shared" si="2"/>
        <v>51.170000000000073</v>
      </c>
      <c r="P13">
        <f t="shared" si="3"/>
        <v>51.170000000000073</v>
      </c>
      <c r="Q13" s="18">
        <f t="shared" si="4"/>
        <v>51.376426000000073</v>
      </c>
      <c r="R13">
        <f t="shared" si="5"/>
        <v>25</v>
      </c>
      <c r="S13" s="18">
        <f t="shared" si="6"/>
        <v>51.376426000000073</v>
      </c>
      <c r="T13">
        <f t="shared" si="17"/>
        <v>25</v>
      </c>
      <c r="U13">
        <f t="shared" si="7"/>
        <v>5.9224537037037123E-4</v>
      </c>
      <c r="V13">
        <f t="shared" si="8"/>
        <v>0</v>
      </c>
      <c r="W13">
        <f t="shared" si="18"/>
        <v>51.170000000000073</v>
      </c>
      <c r="Y13" s="16" t="str">
        <f t="shared" si="19"/>
        <v>33'33"</v>
      </c>
      <c r="Z13" s="16" t="str">
        <f t="shared" si="9"/>
        <v>34'24"17</v>
      </c>
      <c r="AA13" s="19">
        <f t="shared" si="10"/>
        <v>1</v>
      </c>
      <c r="AB13" s="16" t="str">
        <f t="shared" si="20"/>
        <v>0'51"17</v>
      </c>
    </row>
    <row r="14" spans="1:29" x14ac:dyDescent="0.2">
      <c r="A14" s="1">
        <f t="shared" si="12"/>
        <v>999</v>
      </c>
      <c r="B14" s="1">
        <f t="shared" si="13"/>
        <v>45</v>
      </c>
      <c r="C14" s="1">
        <f t="shared" si="0"/>
        <v>45</v>
      </c>
      <c r="D14" s="1">
        <f t="shared" si="14"/>
        <v>10</v>
      </c>
      <c r="E14" s="12" t="s">
        <v>115</v>
      </c>
      <c r="F14" s="25">
        <v>5</v>
      </c>
      <c r="G14" s="13"/>
      <c r="H14" s="13"/>
      <c r="I14" s="13"/>
      <c r="J14" s="15">
        <f>VLOOKUP($A14,'入力(タイム)'!$B$5:$C$110,2)*24*60*60-$H14*60</f>
        <v>0</v>
      </c>
      <c r="K14" s="15">
        <f t="shared" si="1"/>
        <v>9999</v>
      </c>
      <c r="M14">
        <f t="shared" si="15"/>
        <v>0</v>
      </c>
      <c r="N14">
        <f t="shared" si="16"/>
        <v>0</v>
      </c>
      <c r="O14">
        <f t="shared" si="2"/>
        <v>9999</v>
      </c>
      <c r="P14">
        <f t="shared" si="3"/>
        <v>9999</v>
      </c>
      <c r="Q14" s="18">
        <f t="shared" si="4"/>
        <v>9999.0000099999997</v>
      </c>
      <c r="R14">
        <f t="shared" si="5"/>
        <v>45</v>
      </c>
      <c r="S14" s="18">
        <f t="shared" si="6"/>
        <v>9999.0000099999997</v>
      </c>
      <c r="T14">
        <f t="shared" si="17"/>
        <v>45</v>
      </c>
      <c r="U14">
        <f t="shared" si="7"/>
        <v>0.11572916666666666</v>
      </c>
      <c r="V14">
        <f t="shared" si="8"/>
        <v>46</v>
      </c>
      <c r="W14">
        <f t="shared" si="18"/>
        <v>39</v>
      </c>
      <c r="Y14" s="16" t="str">
        <f t="shared" si="19"/>
        <v>0'00"</v>
      </c>
      <c r="Z14" s="16" t="str">
        <f t="shared" si="9"/>
        <v>0'00"00</v>
      </c>
      <c r="AA14" s="19">
        <f t="shared" si="10"/>
        <v>1</v>
      </c>
      <c r="AB14" s="16" t="str">
        <f t="shared" si="20"/>
        <v>46'39"00</v>
      </c>
    </row>
    <row r="15" spans="1:29" x14ac:dyDescent="0.2">
      <c r="A15" s="1">
        <f t="shared" si="12"/>
        <v>23</v>
      </c>
      <c r="B15" s="1">
        <f t="shared" si="13"/>
        <v>29</v>
      </c>
      <c r="C15" s="1">
        <f t="shared" si="0"/>
        <v>29</v>
      </c>
      <c r="D15" s="1">
        <f t="shared" si="14"/>
        <v>11</v>
      </c>
      <c r="E15" s="12" t="s">
        <v>96</v>
      </c>
      <c r="F15" s="25">
        <v>5</v>
      </c>
      <c r="G15" s="58">
        <v>2910</v>
      </c>
      <c r="H15" s="13"/>
      <c r="I15" s="13">
        <v>23</v>
      </c>
      <c r="J15" s="15">
        <f>VLOOKUP($A15,'入力(タイム)'!$B$5:$C$110,2)*24*60*60-$H15*60</f>
        <v>1686.61</v>
      </c>
      <c r="K15" s="15">
        <f t="shared" si="1"/>
        <v>-63.3900000000001</v>
      </c>
      <c r="M15">
        <f t="shared" si="15"/>
        <v>1750</v>
      </c>
      <c r="N15">
        <f t="shared" si="16"/>
        <v>1686.61</v>
      </c>
      <c r="O15">
        <f t="shared" si="2"/>
        <v>-63.3900000000001</v>
      </c>
      <c r="P15">
        <f t="shared" si="3"/>
        <v>63.3900000000001</v>
      </c>
      <c r="Q15" s="18">
        <f t="shared" si="4"/>
        <v>63.558672000000101</v>
      </c>
      <c r="R15">
        <f t="shared" si="5"/>
        <v>29</v>
      </c>
      <c r="S15" s="18">
        <f t="shared" si="6"/>
        <v>63.558672000000101</v>
      </c>
      <c r="T15">
        <f t="shared" si="17"/>
        <v>29</v>
      </c>
      <c r="U15">
        <f t="shared" si="7"/>
        <v>7.3368055555555675E-4</v>
      </c>
      <c r="V15">
        <f t="shared" si="8"/>
        <v>1</v>
      </c>
      <c r="W15">
        <f t="shared" si="18"/>
        <v>3.3900000000001</v>
      </c>
      <c r="Y15" s="16" t="str">
        <f t="shared" si="19"/>
        <v>29'10"</v>
      </c>
      <c r="Z15" s="16" t="str">
        <f t="shared" si="9"/>
        <v>28'06"61</v>
      </c>
      <c r="AA15" s="19">
        <f t="shared" si="10"/>
        <v>-1</v>
      </c>
      <c r="AB15" s="16" t="str">
        <f t="shared" si="20"/>
        <v>1'03"39</v>
      </c>
    </row>
    <row r="16" spans="1:29" x14ac:dyDescent="0.2">
      <c r="A16" s="1">
        <f t="shared" si="12"/>
        <v>999</v>
      </c>
      <c r="B16" s="1">
        <f t="shared" si="13"/>
        <v>46</v>
      </c>
      <c r="C16" s="1">
        <f t="shared" si="0"/>
        <v>46</v>
      </c>
      <c r="D16" s="1">
        <f t="shared" si="14"/>
        <v>12</v>
      </c>
      <c r="E16" s="12" t="s">
        <v>116</v>
      </c>
      <c r="F16" s="25">
        <v>5</v>
      </c>
      <c r="G16" s="13"/>
      <c r="H16" s="13"/>
      <c r="I16" s="13"/>
      <c r="J16" s="15">
        <f>VLOOKUP($A16,'入力(タイム)'!$B$5:$C$110,2)*24*60*60-$H16*60</f>
        <v>0</v>
      </c>
      <c r="K16" s="15">
        <f t="shared" si="1"/>
        <v>9999</v>
      </c>
      <c r="M16">
        <f t="shared" si="15"/>
        <v>0</v>
      </c>
      <c r="N16">
        <f t="shared" si="16"/>
        <v>0</v>
      </c>
      <c r="O16">
        <f t="shared" si="2"/>
        <v>9999</v>
      </c>
      <c r="P16">
        <f t="shared" si="3"/>
        <v>9999</v>
      </c>
      <c r="Q16" s="18">
        <f t="shared" si="4"/>
        <v>9999.0000120000004</v>
      </c>
      <c r="R16">
        <f t="shared" si="5"/>
        <v>46</v>
      </c>
      <c r="S16" s="18">
        <f t="shared" si="6"/>
        <v>9999.0000120000004</v>
      </c>
      <c r="T16">
        <f t="shared" si="17"/>
        <v>46</v>
      </c>
      <c r="U16">
        <f t="shared" si="7"/>
        <v>0.11572916666666666</v>
      </c>
      <c r="V16">
        <f t="shared" si="8"/>
        <v>46</v>
      </c>
      <c r="W16">
        <f t="shared" si="18"/>
        <v>39</v>
      </c>
      <c r="Y16" s="16" t="str">
        <f t="shared" si="19"/>
        <v>0'00"</v>
      </c>
      <c r="Z16" s="16" t="str">
        <f t="shared" si="9"/>
        <v>0'00"00</v>
      </c>
      <c r="AA16" s="19">
        <f t="shared" si="10"/>
        <v>1</v>
      </c>
      <c r="AB16" s="16" t="str">
        <f t="shared" ref="AB16:AB79" si="21">$V16&amp;"'"&amp;TEXT(TRUNC($W16),"00")&amp;""""&amp;TEXT(($P16-TRUNC($P16))*100,"00")</f>
        <v>46'39"00</v>
      </c>
    </row>
    <row r="17" spans="1:28" x14ac:dyDescent="0.2">
      <c r="A17" s="1">
        <f t="shared" si="12"/>
        <v>999</v>
      </c>
      <c r="B17" s="1">
        <f t="shared" si="13"/>
        <v>47</v>
      </c>
      <c r="C17" s="1">
        <f t="shared" si="0"/>
        <v>47</v>
      </c>
      <c r="D17" s="1">
        <f t="shared" si="14"/>
        <v>13</v>
      </c>
      <c r="E17" s="12" t="s">
        <v>77</v>
      </c>
      <c r="F17" s="25">
        <v>5</v>
      </c>
      <c r="G17" s="13"/>
      <c r="H17" s="13"/>
      <c r="I17" s="13"/>
      <c r="J17" s="15">
        <f>VLOOKUP($A17,'入力(タイム)'!$B$5:$C$110,2)*24*60*60-$H17*60</f>
        <v>0</v>
      </c>
      <c r="K17" s="15">
        <f t="shared" si="1"/>
        <v>9999</v>
      </c>
      <c r="M17">
        <f t="shared" si="15"/>
        <v>0</v>
      </c>
      <c r="N17">
        <f t="shared" si="16"/>
        <v>0</v>
      </c>
      <c r="O17">
        <f t="shared" si="2"/>
        <v>9999</v>
      </c>
      <c r="P17">
        <f t="shared" si="3"/>
        <v>9999</v>
      </c>
      <c r="Q17" s="18">
        <f t="shared" si="4"/>
        <v>9999.0000130000008</v>
      </c>
      <c r="R17">
        <f t="shared" si="5"/>
        <v>47</v>
      </c>
      <c r="S17" s="18">
        <f t="shared" si="6"/>
        <v>9999.0000130000008</v>
      </c>
      <c r="T17">
        <f t="shared" si="17"/>
        <v>47</v>
      </c>
      <c r="U17">
        <f t="shared" si="7"/>
        <v>0.11572916666666666</v>
      </c>
      <c r="V17">
        <f t="shared" si="8"/>
        <v>46</v>
      </c>
      <c r="W17">
        <f t="shared" si="18"/>
        <v>39</v>
      </c>
      <c r="Y17" s="16" t="str">
        <f t="shared" si="19"/>
        <v>0'00"</v>
      </c>
      <c r="Z17" s="16" t="str">
        <f t="shared" si="9"/>
        <v>0'00"00</v>
      </c>
      <c r="AA17" s="19">
        <f t="shared" si="10"/>
        <v>1</v>
      </c>
      <c r="AB17" s="16" t="str">
        <f t="shared" si="21"/>
        <v>46'39"00</v>
      </c>
    </row>
    <row r="18" spans="1:28" x14ac:dyDescent="0.2">
      <c r="A18" s="1">
        <f t="shared" si="12"/>
        <v>999</v>
      </c>
      <c r="B18" s="1">
        <f t="shared" si="13"/>
        <v>48</v>
      </c>
      <c r="C18" s="1">
        <f t="shared" si="0"/>
        <v>48</v>
      </c>
      <c r="D18" s="1">
        <f t="shared" si="14"/>
        <v>14</v>
      </c>
      <c r="E18" s="12" t="s">
        <v>117</v>
      </c>
      <c r="F18" s="25">
        <v>5</v>
      </c>
      <c r="G18" s="13"/>
      <c r="H18" s="13"/>
      <c r="I18" s="13"/>
      <c r="J18" s="15">
        <f>VLOOKUP($A18,'入力(タイム)'!$B$5:$C$110,2)*24*60*60-$H18*60</f>
        <v>0</v>
      </c>
      <c r="K18" s="15">
        <f t="shared" si="1"/>
        <v>9999</v>
      </c>
      <c r="M18">
        <f t="shared" si="15"/>
        <v>0</v>
      </c>
      <c r="N18">
        <f t="shared" si="16"/>
        <v>0</v>
      </c>
      <c r="O18">
        <f t="shared" si="2"/>
        <v>9999</v>
      </c>
      <c r="P18">
        <f t="shared" si="3"/>
        <v>9999</v>
      </c>
      <c r="Q18" s="18">
        <f t="shared" si="4"/>
        <v>9999.0000139999993</v>
      </c>
      <c r="R18">
        <f t="shared" si="5"/>
        <v>48</v>
      </c>
      <c r="S18" s="18">
        <f t="shared" si="6"/>
        <v>9999.0000139999993</v>
      </c>
      <c r="T18">
        <f t="shared" si="17"/>
        <v>48</v>
      </c>
      <c r="U18">
        <f t="shared" si="7"/>
        <v>0.11572916666666666</v>
      </c>
      <c r="V18">
        <f t="shared" si="8"/>
        <v>46</v>
      </c>
      <c r="W18">
        <f t="shared" si="18"/>
        <v>39</v>
      </c>
      <c r="Y18" s="16" t="str">
        <f t="shared" si="19"/>
        <v>0'00"</v>
      </c>
      <c r="Z18" s="16" t="str">
        <f t="shared" si="9"/>
        <v>0'00"00</v>
      </c>
      <c r="AA18" s="19">
        <f t="shared" si="10"/>
        <v>1</v>
      </c>
      <c r="AB18" s="16" t="str">
        <f t="shared" si="21"/>
        <v>46'39"00</v>
      </c>
    </row>
    <row r="19" spans="1:28" x14ac:dyDescent="0.2">
      <c r="A19" s="1">
        <f t="shared" si="12"/>
        <v>999</v>
      </c>
      <c r="B19" s="1">
        <f t="shared" si="13"/>
        <v>49</v>
      </c>
      <c r="C19" s="1">
        <f t="shared" si="0"/>
        <v>49</v>
      </c>
      <c r="D19" s="1">
        <f t="shared" si="14"/>
        <v>15</v>
      </c>
      <c r="E19" s="12" t="s">
        <v>118</v>
      </c>
      <c r="F19" s="25">
        <v>5</v>
      </c>
      <c r="G19" s="13"/>
      <c r="H19" s="13"/>
      <c r="I19" s="13"/>
      <c r="J19" s="15">
        <f>VLOOKUP($A19,'入力(タイム)'!$B$5:$C$110,2)*24*60*60-$H19*60</f>
        <v>0</v>
      </c>
      <c r="K19" s="15">
        <f t="shared" si="1"/>
        <v>9999</v>
      </c>
      <c r="M19">
        <f t="shared" si="15"/>
        <v>0</v>
      </c>
      <c r="N19">
        <f t="shared" si="16"/>
        <v>0</v>
      </c>
      <c r="O19">
        <f t="shared" si="2"/>
        <v>9999</v>
      </c>
      <c r="P19">
        <f t="shared" si="3"/>
        <v>9999</v>
      </c>
      <c r="Q19" s="18">
        <f t="shared" si="4"/>
        <v>9999.0000149999996</v>
      </c>
      <c r="R19">
        <f t="shared" si="5"/>
        <v>49</v>
      </c>
      <c r="S19" s="18">
        <f t="shared" si="6"/>
        <v>9999.0000149999996</v>
      </c>
      <c r="T19">
        <f t="shared" si="17"/>
        <v>49</v>
      </c>
      <c r="U19">
        <f t="shared" si="7"/>
        <v>0.11572916666666666</v>
      </c>
      <c r="V19">
        <f t="shared" si="8"/>
        <v>46</v>
      </c>
      <c r="W19">
        <f t="shared" si="18"/>
        <v>39</v>
      </c>
      <c r="Y19" s="16" t="str">
        <f t="shared" si="19"/>
        <v>0'00"</v>
      </c>
      <c r="Z19" s="16" t="str">
        <f t="shared" si="9"/>
        <v>0'00"00</v>
      </c>
      <c r="AA19" s="19">
        <f t="shared" si="10"/>
        <v>1</v>
      </c>
      <c r="AB19" s="16" t="str">
        <f t="shared" si="21"/>
        <v>46'39"00</v>
      </c>
    </row>
    <row r="20" spans="1:28" x14ac:dyDescent="0.2">
      <c r="A20" s="1">
        <f t="shared" si="12"/>
        <v>17</v>
      </c>
      <c r="B20" s="1">
        <f t="shared" si="13"/>
        <v>22</v>
      </c>
      <c r="C20" s="1">
        <f t="shared" si="0"/>
        <v>22</v>
      </c>
      <c r="D20" s="1">
        <f t="shared" si="14"/>
        <v>16</v>
      </c>
      <c r="E20" s="12" t="s">
        <v>119</v>
      </c>
      <c r="F20" s="25">
        <v>5</v>
      </c>
      <c r="G20" s="57">
        <v>2600</v>
      </c>
      <c r="H20" s="14"/>
      <c r="I20" s="14">
        <v>17</v>
      </c>
      <c r="J20" s="15">
        <f>VLOOKUP($A20,'入力(タイム)'!$B$5:$C$110,2)*24*60*60-$H20*60</f>
        <v>1511.8599999999997</v>
      </c>
      <c r="K20" s="15">
        <f t="shared" si="1"/>
        <v>-48.140000000000327</v>
      </c>
      <c r="M20">
        <f t="shared" si="15"/>
        <v>1560</v>
      </c>
      <c r="N20">
        <f t="shared" si="16"/>
        <v>1511.8599999999997</v>
      </c>
      <c r="O20">
        <f t="shared" si="2"/>
        <v>-48.140000000000327</v>
      </c>
      <c r="P20">
        <f t="shared" si="3"/>
        <v>48.140000000000327</v>
      </c>
      <c r="Q20" s="18">
        <f t="shared" si="4"/>
        <v>48.291202000000332</v>
      </c>
      <c r="R20">
        <f t="shared" si="5"/>
        <v>22</v>
      </c>
      <c r="S20" s="18">
        <f t="shared" si="6"/>
        <v>48.291202000000332</v>
      </c>
      <c r="T20">
        <f t="shared" si="17"/>
        <v>22</v>
      </c>
      <c r="U20">
        <f t="shared" si="7"/>
        <v>5.5717592592592971E-4</v>
      </c>
      <c r="V20">
        <f t="shared" si="8"/>
        <v>0</v>
      </c>
      <c r="W20">
        <f t="shared" si="18"/>
        <v>48.140000000000327</v>
      </c>
      <c r="Y20" s="16" t="str">
        <f t="shared" si="19"/>
        <v>26'00"</v>
      </c>
      <c r="Z20" s="16" t="str">
        <f t="shared" si="9"/>
        <v>25'11"86</v>
      </c>
      <c r="AA20" s="19">
        <f t="shared" si="10"/>
        <v>-1</v>
      </c>
      <c r="AB20" s="16" t="str">
        <f t="shared" si="21"/>
        <v>0'48"14</v>
      </c>
    </row>
    <row r="21" spans="1:28" x14ac:dyDescent="0.2">
      <c r="A21" s="1">
        <f t="shared" si="12"/>
        <v>999</v>
      </c>
      <c r="B21" s="1">
        <f t="shared" si="13"/>
        <v>50</v>
      </c>
      <c r="C21" s="1">
        <f t="shared" si="0"/>
        <v>50</v>
      </c>
      <c r="D21" s="1">
        <f t="shared" si="14"/>
        <v>17</v>
      </c>
      <c r="E21" s="12" t="s">
        <v>120</v>
      </c>
      <c r="F21" s="25">
        <v>5</v>
      </c>
      <c r="G21" s="14"/>
      <c r="H21" s="14"/>
      <c r="I21" s="14"/>
      <c r="J21" s="15">
        <f>VLOOKUP($A21,'入力(タイム)'!$B$5:$C$110,2)*24*60*60-$H21*60</f>
        <v>0</v>
      </c>
      <c r="K21" s="15">
        <f t="shared" si="1"/>
        <v>9999</v>
      </c>
      <c r="M21">
        <f t="shared" si="15"/>
        <v>0</v>
      </c>
      <c r="N21">
        <f t="shared" si="16"/>
        <v>0</v>
      </c>
      <c r="O21">
        <f t="shared" si="2"/>
        <v>9999</v>
      </c>
      <c r="P21">
        <f t="shared" si="3"/>
        <v>9999</v>
      </c>
      <c r="Q21" s="18">
        <f t="shared" si="4"/>
        <v>9999.0000170000003</v>
      </c>
      <c r="R21">
        <f t="shared" si="5"/>
        <v>50</v>
      </c>
      <c r="S21" s="18">
        <f t="shared" si="6"/>
        <v>9999.0000170000003</v>
      </c>
      <c r="T21">
        <f t="shared" si="17"/>
        <v>50</v>
      </c>
      <c r="U21">
        <f t="shared" si="7"/>
        <v>0.11572916666666666</v>
      </c>
      <c r="V21">
        <f t="shared" si="8"/>
        <v>46</v>
      </c>
      <c r="W21">
        <f t="shared" si="18"/>
        <v>39</v>
      </c>
      <c r="Y21" s="16" t="str">
        <f t="shared" si="19"/>
        <v>0'00"</v>
      </c>
      <c r="Z21" s="16" t="str">
        <f t="shared" si="9"/>
        <v>0'00"00</v>
      </c>
      <c r="AA21" s="19">
        <f t="shared" si="10"/>
        <v>1</v>
      </c>
      <c r="AB21" s="16" t="str">
        <f t="shared" si="21"/>
        <v>46'39"00</v>
      </c>
    </row>
    <row r="22" spans="1:28" x14ac:dyDescent="0.2">
      <c r="A22" s="1">
        <f t="shared" si="12"/>
        <v>999</v>
      </c>
      <c r="B22" s="1">
        <f t="shared" si="13"/>
        <v>51</v>
      </c>
      <c r="C22" s="1">
        <f t="shared" si="0"/>
        <v>51</v>
      </c>
      <c r="D22" s="1">
        <f t="shared" si="14"/>
        <v>18</v>
      </c>
      <c r="E22" s="12" t="s">
        <v>121</v>
      </c>
      <c r="F22" s="25">
        <v>5</v>
      </c>
      <c r="G22" s="14"/>
      <c r="H22" s="14"/>
      <c r="I22" s="14"/>
      <c r="J22" s="15">
        <f>VLOOKUP($A22,'入力(タイム)'!$B$5:$C$110,2)*24*60*60-$H22*60</f>
        <v>0</v>
      </c>
      <c r="K22" s="15">
        <f t="shared" si="1"/>
        <v>9999</v>
      </c>
      <c r="M22">
        <f t="shared" si="15"/>
        <v>0</v>
      </c>
      <c r="N22">
        <f t="shared" si="16"/>
        <v>0</v>
      </c>
      <c r="O22">
        <f t="shared" si="2"/>
        <v>9999</v>
      </c>
      <c r="P22">
        <f t="shared" si="3"/>
        <v>9999</v>
      </c>
      <c r="Q22" s="18">
        <f t="shared" si="4"/>
        <v>9999.0000180000006</v>
      </c>
      <c r="R22">
        <f t="shared" si="5"/>
        <v>51</v>
      </c>
      <c r="S22" s="18">
        <f t="shared" si="6"/>
        <v>9999.0000180000006</v>
      </c>
      <c r="T22">
        <f t="shared" si="17"/>
        <v>51</v>
      </c>
      <c r="U22">
        <f t="shared" si="7"/>
        <v>0.11572916666666666</v>
      </c>
      <c r="V22">
        <f t="shared" si="8"/>
        <v>46</v>
      </c>
      <c r="W22">
        <f t="shared" si="18"/>
        <v>39</v>
      </c>
      <c r="Y22" s="16" t="str">
        <f t="shared" si="19"/>
        <v>0'00"</v>
      </c>
      <c r="Z22" s="16" t="str">
        <f t="shared" si="9"/>
        <v>0'00"00</v>
      </c>
      <c r="AA22" s="19">
        <f t="shared" si="10"/>
        <v>1</v>
      </c>
      <c r="AB22" s="16" t="str">
        <f t="shared" si="21"/>
        <v>46'39"00</v>
      </c>
    </row>
    <row r="23" spans="1:28" x14ac:dyDescent="0.2">
      <c r="A23" s="1">
        <f t="shared" si="12"/>
        <v>7</v>
      </c>
      <c r="B23" s="1">
        <f t="shared" si="13"/>
        <v>28</v>
      </c>
      <c r="C23" s="1">
        <f t="shared" si="0"/>
        <v>28</v>
      </c>
      <c r="D23" s="1">
        <f t="shared" si="14"/>
        <v>19</v>
      </c>
      <c r="E23" s="12" t="s">
        <v>44</v>
      </c>
      <c r="F23" s="25">
        <v>5</v>
      </c>
      <c r="G23" s="59">
        <v>2230</v>
      </c>
      <c r="H23" s="14"/>
      <c r="I23" s="14">
        <v>7</v>
      </c>
      <c r="J23" s="15">
        <f>VLOOKUP($A23,'入力(タイム)'!$B$5:$C$110,2)*24*60*60-$H23*60</f>
        <v>1293.43</v>
      </c>
      <c r="K23" s="15">
        <f t="shared" si="1"/>
        <v>-56.569999999999936</v>
      </c>
      <c r="M23">
        <f t="shared" si="15"/>
        <v>1350</v>
      </c>
      <c r="N23">
        <f t="shared" si="16"/>
        <v>1293.43</v>
      </c>
      <c r="O23">
        <f t="shared" si="2"/>
        <v>-56.569999999999936</v>
      </c>
      <c r="P23">
        <f t="shared" si="3"/>
        <v>56.569999999999936</v>
      </c>
      <c r="Q23" s="18">
        <f t="shared" si="4"/>
        <v>56.699361999999937</v>
      </c>
      <c r="R23">
        <f t="shared" si="5"/>
        <v>28</v>
      </c>
      <c r="S23" s="18">
        <f t="shared" si="6"/>
        <v>56.699361999999937</v>
      </c>
      <c r="T23">
        <f t="shared" si="17"/>
        <v>28</v>
      </c>
      <c r="U23">
        <f t="shared" si="7"/>
        <v>6.5474537037036955E-4</v>
      </c>
      <c r="V23">
        <f t="shared" si="8"/>
        <v>0</v>
      </c>
      <c r="W23">
        <f t="shared" si="18"/>
        <v>56.569999999999936</v>
      </c>
      <c r="Y23" s="16" t="str">
        <f t="shared" si="19"/>
        <v>22'30"</v>
      </c>
      <c r="Z23" s="16" t="str">
        <f t="shared" si="9"/>
        <v>21'33"43</v>
      </c>
      <c r="AA23" s="19">
        <f t="shared" si="10"/>
        <v>-1</v>
      </c>
      <c r="AB23" s="16" t="str">
        <f t="shared" si="21"/>
        <v>0'56"57</v>
      </c>
    </row>
    <row r="24" spans="1:28" x14ac:dyDescent="0.2">
      <c r="A24" s="1">
        <f t="shared" si="12"/>
        <v>10</v>
      </c>
      <c r="B24" s="1">
        <f t="shared" si="13"/>
        <v>13</v>
      </c>
      <c r="C24" s="1">
        <f t="shared" si="0"/>
        <v>13</v>
      </c>
      <c r="D24" s="1">
        <f t="shared" si="14"/>
        <v>20</v>
      </c>
      <c r="E24" s="12" t="s">
        <v>78</v>
      </c>
      <c r="F24" s="25">
        <v>5</v>
      </c>
      <c r="G24" s="59">
        <v>2320</v>
      </c>
      <c r="H24" s="14"/>
      <c r="I24" s="14">
        <v>10</v>
      </c>
      <c r="J24" s="15">
        <f>VLOOKUP($A24,'入力(タイム)'!$B$5:$C$110,2)*24*60*60-$H24*60</f>
        <v>1375.7700000000002</v>
      </c>
      <c r="K24" s="15">
        <f t="shared" si="1"/>
        <v>-24.229999999999791</v>
      </c>
      <c r="M24">
        <f t="shared" si="15"/>
        <v>1400</v>
      </c>
      <c r="N24">
        <f t="shared" si="16"/>
        <v>1375.7700000000002</v>
      </c>
      <c r="O24">
        <f t="shared" si="2"/>
        <v>-24.229999999999791</v>
      </c>
      <c r="P24">
        <f t="shared" si="3"/>
        <v>24.229999999999791</v>
      </c>
      <c r="Q24" s="18">
        <f t="shared" si="4"/>
        <v>24.36759699999979</v>
      </c>
      <c r="R24">
        <f t="shared" si="5"/>
        <v>13</v>
      </c>
      <c r="S24" s="18">
        <f t="shared" si="6"/>
        <v>24.36759699999979</v>
      </c>
      <c r="T24">
        <f t="shared" si="17"/>
        <v>13</v>
      </c>
      <c r="U24">
        <f t="shared" si="7"/>
        <v>2.8043981481481241E-4</v>
      </c>
      <c r="V24">
        <f t="shared" si="8"/>
        <v>0</v>
      </c>
      <c r="W24">
        <f t="shared" si="18"/>
        <v>24.229999999999791</v>
      </c>
      <c r="Y24" s="16" t="str">
        <f t="shared" si="19"/>
        <v>23'20"</v>
      </c>
      <c r="Z24" s="16" t="str">
        <f t="shared" si="9"/>
        <v>22'55"77</v>
      </c>
      <c r="AA24" s="19">
        <f t="shared" si="10"/>
        <v>-1</v>
      </c>
      <c r="AB24" s="16" t="str">
        <f t="shared" si="21"/>
        <v>0'24"23</v>
      </c>
    </row>
    <row r="25" spans="1:28" x14ac:dyDescent="0.2">
      <c r="A25" s="1">
        <f t="shared" si="12"/>
        <v>999</v>
      </c>
      <c r="B25" s="1">
        <f t="shared" si="13"/>
        <v>52</v>
      </c>
      <c r="C25" s="1">
        <f t="shared" si="0"/>
        <v>52</v>
      </c>
      <c r="D25" s="1">
        <f t="shared" si="14"/>
        <v>21</v>
      </c>
      <c r="E25" s="12" t="s">
        <v>122</v>
      </c>
      <c r="F25" s="25">
        <v>5</v>
      </c>
      <c r="G25" s="14"/>
      <c r="H25" s="14"/>
      <c r="I25" s="14"/>
      <c r="J25" s="15">
        <f>VLOOKUP($A25,'入力(タイム)'!$B$5:$C$110,2)*24*60*60-$H25*60</f>
        <v>0</v>
      </c>
      <c r="K25" s="15">
        <f t="shared" si="1"/>
        <v>9999</v>
      </c>
      <c r="M25">
        <f t="shared" si="15"/>
        <v>0</v>
      </c>
      <c r="N25">
        <f t="shared" si="16"/>
        <v>0</v>
      </c>
      <c r="O25">
        <f t="shared" si="2"/>
        <v>9999</v>
      </c>
      <c r="P25">
        <f t="shared" si="3"/>
        <v>9999</v>
      </c>
      <c r="Q25" s="18">
        <f t="shared" si="4"/>
        <v>9999.0000209999998</v>
      </c>
      <c r="R25">
        <f t="shared" si="5"/>
        <v>52</v>
      </c>
      <c r="S25" s="18">
        <f t="shared" si="6"/>
        <v>9999.0000209999998</v>
      </c>
      <c r="T25">
        <f t="shared" si="17"/>
        <v>52</v>
      </c>
      <c r="U25">
        <f t="shared" si="7"/>
        <v>0.11572916666666666</v>
      </c>
      <c r="V25">
        <f t="shared" si="8"/>
        <v>46</v>
      </c>
      <c r="W25">
        <f t="shared" si="18"/>
        <v>39</v>
      </c>
      <c r="Y25" s="16" t="str">
        <f t="shared" si="19"/>
        <v>0'00"</v>
      </c>
      <c r="Z25" s="16" t="str">
        <f t="shared" si="9"/>
        <v>0'00"00</v>
      </c>
      <c r="AA25" s="19">
        <f t="shared" si="10"/>
        <v>1</v>
      </c>
      <c r="AB25" s="16" t="str">
        <f t="shared" si="21"/>
        <v>46'39"00</v>
      </c>
    </row>
    <row r="26" spans="1:28" x14ac:dyDescent="0.2">
      <c r="A26" s="1">
        <f t="shared" si="12"/>
        <v>22</v>
      </c>
      <c r="B26" s="1">
        <f t="shared" si="13"/>
        <v>27</v>
      </c>
      <c r="C26" s="1">
        <f t="shared" si="0"/>
        <v>27</v>
      </c>
      <c r="D26" s="1">
        <f t="shared" si="14"/>
        <v>22</v>
      </c>
      <c r="E26" s="12" t="s">
        <v>123</v>
      </c>
      <c r="F26" s="25">
        <v>5</v>
      </c>
      <c r="G26" s="57">
        <v>2710</v>
      </c>
      <c r="H26" s="14"/>
      <c r="I26" s="14">
        <v>22</v>
      </c>
      <c r="J26" s="15">
        <f>VLOOKUP($A26,'入力(タイム)'!$B$5:$C$110,2)*24*60*60-$H26*60</f>
        <v>1686.31</v>
      </c>
      <c r="K26" s="15">
        <f t="shared" si="1"/>
        <v>56.309999999999945</v>
      </c>
      <c r="M26">
        <f t="shared" si="15"/>
        <v>1630</v>
      </c>
      <c r="N26">
        <f t="shared" si="16"/>
        <v>1686.31</v>
      </c>
      <c r="O26">
        <f t="shared" si="2"/>
        <v>56.309999999999945</v>
      </c>
      <c r="P26">
        <f t="shared" si="3"/>
        <v>56.309999999999945</v>
      </c>
      <c r="Q26" s="18">
        <f t="shared" si="4"/>
        <v>56.478652999999944</v>
      </c>
      <c r="R26">
        <f t="shared" si="5"/>
        <v>27</v>
      </c>
      <c r="S26" s="18">
        <f t="shared" si="6"/>
        <v>56.478652999999944</v>
      </c>
      <c r="T26">
        <f t="shared" si="17"/>
        <v>27</v>
      </c>
      <c r="U26">
        <f t="shared" si="7"/>
        <v>6.5173611111111042E-4</v>
      </c>
      <c r="V26">
        <f t="shared" si="8"/>
        <v>0</v>
      </c>
      <c r="W26">
        <f t="shared" si="18"/>
        <v>56.309999999999945</v>
      </c>
      <c r="Y26" s="16" t="str">
        <f t="shared" si="19"/>
        <v>27'10"</v>
      </c>
      <c r="Z26" s="16" t="str">
        <f t="shared" si="9"/>
        <v>28'06"31</v>
      </c>
      <c r="AA26" s="19">
        <f t="shared" si="10"/>
        <v>1</v>
      </c>
      <c r="AB26" s="16" t="str">
        <f t="shared" si="21"/>
        <v>0'56"31</v>
      </c>
    </row>
    <row r="27" spans="1:28" x14ac:dyDescent="0.2">
      <c r="A27" s="1">
        <f t="shared" si="12"/>
        <v>999</v>
      </c>
      <c r="B27" s="1">
        <f t="shared" si="13"/>
        <v>53</v>
      </c>
      <c r="C27" s="1">
        <f t="shared" si="0"/>
        <v>53</v>
      </c>
      <c r="D27" s="1">
        <f t="shared" si="14"/>
        <v>23</v>
      </c>
      <c r="E27" s="12" t="s">
        <v>124</v>
      </c>
      <c r="F27" s="25">
        <v>5</v>
      </c>
      <c r="G27" s="14"/>
      <c r="H27" s="14"/>
      <c r="I27" s="14"/>
      <c r="J27" s="15">
        <f>VLOOKUP($A27,'入力(タイム)'!$B$5:$C$110,2)*24*60*60-$H27*60</f>
        <v>0</v>
      </c>
      <c r="K27" s="15">
        <f t="shared" si="1"/>
        <v>9999</v>
      </c>
      <c r="M27">
        <f t="shared" si="15"/>
        <v>0</v>
      </c>
      <c r="N27">
        <f t="shared" si="16"/>
        <v>0</v>
      </c>
      <c r="O27">
        <f t="shared" si="2"/>
        <v>9999</v>
      </c>
      <c r="P27">
        <f t="shared" si="3"/>
        <v>9999</v>
      </c>
      <c r="Q27" s="18">
        <f t="shared" si="4"/>
        <v>9999.0000230000005</v>
      </c>
      <c r="R27">
        <f t="shared" si="5"/>
        <v>53</v>
      </c>
      <c r="S27" s="18">
        <f t="shared" si="6"/>
        <v>9999.0000230000005</v>
      </c>
      <c r="T27">
        <f t="shared" si="17"/>
        <v>53</v>
      </c>
      <c r="U27">
        <f t="shared" ref="U27:U104" si="22">$P27/24/60/60</f>
        <v>0.11572916666666666</v>
      </c>
      <c r="V27">
        <f t="shared" si="8"/>
        <v>46</v>
      </c>
      <c r="W27">
        <f t="shared" si="18"/>
        <v>39</v>
      </c>
      <c r="Y27" s="16" t="str">
        <f t="shared" si="19"/>
        <v>0'00"</v>
      </c>
      <c r="Z27" s="16" t="str">
        <f t="shared" si="9"/>
        <v>0'00"00</v>
      </c>
      <c r="AA27" s="19">
        <f t="shared" si="10"/>
        <v>1</v>
      </c>
      <c r="AB27" s="16" t="str">
        <f t="shared" si="21"/>
        <v>46'39"00</v>
      </c>
    </row>
    <row r="28" spans="1:28" x14ac:dyDescent="0.2">
      <c r="A28" s="1">
        <f t="shared" si="12"/>
        <v>8</v>
      </c>
      <c r="B28" s="1">
        <f t="shared" si="13"/>
        <v>37</v>
      </c>
      <c r="C28" s="1">
        <f t="shared" si="0"/>
        <v>37</v>
      </c>
      <c r="D28" s="1">
        <f t="shared" si="14"/>
        <v>24</v>
      </c>
      <c r="E28" s="12" t="s">
        <v>125</v>
      </c>
      <c r="F28" s="25">
        <v>5</v>
      </c>
      <c r="G28" s="57">
        <v>2500</v>
      </c>
      <c r="H28" s="14"/>
      <c r="I28" s="14">
        <v>8</v>
      </c>
      <c r="J28" s="15">
        <f>VLOOKUP($A28,'入力(タイム)'!$B$5:$C$110,2)*24*60*60-$H28*60</f>
        <v>1312.32</v>
      </c>
      <c r="K28" s="15">
        <f t="shared" si="1"/>
        <v>-187.68000000000006</v>
      </c>
      <c r="M28">
        <f t="shared" si="15"/>
        <v>1500</v>
      </c>
      <c r="N28">
        <f t="shared" si="16"/>
        <v>1312.32</v>
      </c>
      <c r="O28">
        <f t="shared" si="2"/>
        <v>-187.68000000000006</v>
      </c>
      <c r="P28">
        <f t="shared" si="3"/>
        <v>187.68000000000006</v>
      </c>
      <c r="Q28" s="18">
        <f t="shared" si="4"/>
        <v>187.81125600000007</v>
      </c>
      <c r="R28">
        <f t="shared" si="5"/>
        <v>37</v>
      </c>
      <c r="S28" s="18">
        <f t="shared" si="6"/>
        <v>187.81125600000007</v>
      </c>
      <c r="T28">
        <f t="shared" si="17"/>
        <v>37</v>
      </c>
      <c r="U28">
        <f t="shared" si="22"/>
        <v>2.172222222222223E-3</v>
      </c>
      <c r="V28">
        <f t="shared" si="8"/>
        <v>3</v>
      </c>
      <c r="W28">
        <f t="shared" si="18"/>
        <v>7.6800000000000637</v>
      </c>
      <c r="Y28" s="16" t="str">
        <f t="shared" si="19"/>
        <v>25'00"</v>
      </c>
      <c r="Z28" s="16" t="str">
        <f t="shared" si="9"/>
        <v>21'52"32</v>
      </c>
      <c r="AA28" s="19">
        <f t="shared" si="10"/>
        <v>-1</v>
      </c>
      <c r="AB28" s="16" t="str">
        <f t="shared" si="21"/>
        <v>3'07"68</v>
      </c>
    </row>
    <row r="29" spans="1:28" x14ac:dyDescent="0.2">
      <c r="A29" s="1">
        <f t="shared" si="12"/>
        <v>999</v>
      </c>
      <c r="B29" s="1">
        <f t="shared" si="13"/>
        <v>54</v>
      </c>
      <c r="C29" s="1">
        <f t="shared" si="0"/>
        <v>54</v>
      </c>
      <c r="D29" s="1">
        <f t="shared" si="14"/>
        <v>25</v>
      </c>
      <c r="E29" s="12" t="s">
        <v>126</v>
      </c>
      <c r="F29" s="25">
        <v>5</v>
      </c>
      <c r="G29" s="14"/>
      <c r="H29" s="14"/>
      <c r="I29" s="14"/>
      <c r="J29" s="15">
        <f>VLOOKUP($A29,'入力(タイム)'!$B$5:$C$110,2)*24*60*60-$H29*60</f>
        <v>0</v>
      </c>
      <c r="K29" s="15">
        <f t="shared" si="1"/>
        <v>9999</v>
      </c>
      <c r="M29">
        <f t="shared" si="15"/>
        <v>0</v>
      </c>
      <c r="N29">
        <f t="shared" si="16"/>
        <v>0</v>
      </c>
      <c r="O29">
        <f t="shared" si="2"/>
        <v>9999</v>
      </c>
      <c r="P29">
        <f t="shared" si="3"/>
        <v>9999</v>
      </c>
      <c r="Q29" s="18">
        <f t="shared" si="4"/>
        <v>9999.0000249999994</v>
      </c>
      <c r="R29">
        <f t="shared" si="5"/>
        <v>54</v>
      </c>
      <c r="S29" s="18">
        <f t="shared" si="6"/>
        <v>9999.0000249999994</v>
      </c>
      <c r="T29">
        <f t="shared" si="17"/>
        <v>54</v>
      </c>
      <c r="U29">
        <f t="shared" si="22"/>
        <v>0.11572916666666666</v>
      </c>
      <c r="V29">
        <f t="shared" si="8"/>
        <v>46</v>
      </c>
      <c r="W29">
        <f t="shared" si="18"/>
        <v>39</v>
      </c>
      <c r="Y29" s="16" t="str">
        <f t="shared" si="19"/>
        <v>0'00"</v>
      </c>
      <c r="Z29" s="16" t="str">
        <f t="shared" si="9"/>
        <v>0'00"00</v>
      </c>
      <c r="AA29" s="19">
        <f t="shared" si="10"/>
        <v>1</v>
      </c>
      <c r="AB29" s="16" t="str">
        <f t="shared" si="21"/>
        <v>46'39"00</v>
      </c>
    </row>
    <row r="30" spans="1:28" x14ac:dyDescent="0.2">
      <c r="A30" s="1">
        <f t="shared" si="12"/>
        <v>999</v>
      </c>
      <c r="B30" s="1">
        <f t="shared" si="13"/>
        <v>55</v>
      </c>
      <c r="C30" s="1">
        <f t="shared" si="0"/>
        <v>55</v>
      </c>
      <c r="D30" s="1">
        <f t="shared" si="14"/>
        <v>26</v>
      </c>
      <c r="E30" s="12" t="s">
        <v>127</v>
      </c>
      <c r="F30" s="25">
        <v>5</v>
      </c>
      <c r="G30" s="14"/>
      <c r="H30" s="14"/>
      <c r="I30" s="14"/>
      <c r="J30" s="15">
        <f>VLOOKUP($A30,'入力(タイム)'!$B$5:$C$110,2)*24*60*60-$H30*60</f>
        <v>0</v>
      </c>
      <c r="K30" s="15">
        <f t="shared" si="1"/>
        <v>9999</v>
      </c>
      <c r="M30">
        <f t="shared" si="15"/>
        <v>0</v>
      </c>
      <c r="N30">
        <f t="shared" si="16"/>
        <v>0</v>
      </c>
      <c r="O30">
        <f t="shared" si="2"/>
        <v>9999</v>
      </c>
      <c r="P30">
        <f t="shared" si="3"/>
        <v>9999</v>
      </c>
      <c r="Q30" s="18">
        <f t="shared" si="4"/>
        <v>9999.0000259999997</v>
      </c>
      <c r="R30">
        <f t="shared" si="5"/>
        <v>55</v>
      </c>
      <c r="S30" s="18">
        <f t="shared" si="6"/>
        <v>9999.0000259999997</v>
      </c>
      <c r="T30">
        <f t="shared" si="17"/>
        <v>55</v>
      </c>
      <c r="U30">
        <f t="shared" si="22"/>
        <v>0.11572916666666666</v>
      </c>
      <c r="V30">
        <f t="shared" si="8"/>
        <v>46</v>
      </c>
      <c r="W30">
        <f t="shared" si="18"/>
        <v>39</v>
      </c>
      <c r="Y30" s="16" t="str">
        <f t="shared" si="19"/>
        <v>0'00"</v>
      </c>
      <c r="Z30" s="16" t="str">
        <f t="shared" si="9"/>
        <v>0'00"00</v>
      </c>
      <c r="AA30" s="19">
        <f t="shared" si="10"/>
        <v>1</v>
      </c>
      <c r="AB30" s="16" t="str">
        <f t="shared" si="21"/>
        <v>46'39"00</v>
      </c>
    </row>
    <row r="31" spans="1:28" x14ac:dyDescent="0.2">
      <c r="A31" s="1">
        <f t="shared" si="12"/>
        <v>33</v>
      </c>
      <c r="B31" s="1">
        <f t="shared" si="13"/>
        <v>33</v>
      </c>
      <c r="C31" s="1">
        <f t="shared" si="0"/>
        <v>33</v>
      </c>
      <c r="D31" s="1">
        <f t="shared" si="14"/>
        <v>27</v>
      </c>
      <c r="E31" s="12" t="s">
        <v>128</v>
      </c>
      <c r="F31" s="25">
        <v>5</v>
      </c>
      <c r="G31" s="57">
        <v>3333</v>
      </c>
      <c r="H31" s="14"/>
      <c r="I31" s="14">
        <v>33</v>
      </c>
      <c r="J31" s="15">
        <f>VLOOKUP($A31,'入力(タイム)'!$B$5:$C$110,2)*24*60*60-$H31*60</f>
        <v>1931.04</v>
      </c>
      <c r="K31" s="15">
        <f t="shared" si="1"/>
        <v>-81.960000000000036</v>
      </c>
      <c r="M31">
        <f t="shared" si="15"/>
        <v>2013</v>
      </c>
      <c r="N31">
        <f t="shared" si="16"/>
        <v>1931.04</v>
      </c>
      <c r="O31">
        <f t="shared" si="2"/>
        <v>-81.960000000000036</v>
      </c>
      <c r="P31">
        <f t="shared" si="3"/>
        <v>81.960000000000036</v>
      </c>
      <c r="Q31" s="18">
        <f t="shared" si="4"/>
        <v>82.153131000000045</v>
      </c>
      <c r="R31">
        <f t="shared" si="5"/>
        <v>33</v>
      </c>
      <c r="S31" s="18">
        <f t="shared" si="6"/>
        <v>82.153131000000045</v>
      </c>
      <c r="T31">
        <f t="shared" si="17"/>
        <v>33</v>
      </c>
      <c r="U31">
        <f t="shared" si="22"/>
        <v>9.4861111111111155E-4</v>
      </c>
      <c r="V31">
        <f t="shared" si="8"/>
        <v>1</v>
      </c>
      <c r="W31">
        <f t="shared" si="18"/>
        <v>21.960000000000036</v>
      </c>
      <c r="Y31" s="16" t="str">
        <f t="shared" si="19"/>
        <v>33'33"</v>
      </c>
      <c r="Z31" s="16" t="str">
        <f t="shared" si="9"/>
        <v>32'11"04</v>
      </c>
      <c r="AA31" s="19">
        <f t="shared" si="10"/>
        <v>-1</v>
      </c>
      <c r="AB31" s="16" t="str">
        <f t="shared" si="21"/>
        <v>1'21"96</v>
      </c>
    </row>
    <row r="32" spans="1:28" x14ac:dyDescent="0.2">
      <c r="A32" s="1">
        <f t="shared" si="12"/>
        <v>999</v>
      </c>
      <c r="B32" s="1">
        <f t="shared" si="13"/>
        <v>56</v>
      </c>
      <c r="C32" s="1">
        <f t="shared" si="0"/>
        <v>56</v>
      </c>
      <c r="D32" s="1">
        <f t="shared" si="14"/>
        <v>28</v>
      </c>
      <c r="E32" s="12" t="s">
        <v>129</v>
      </c>
      <c r="F32" s="25">
        <v>5</v>
      </c>
      <c r="G32" s="14"/>
      <c r="H32" s="14"/>
      <c r="I32" s="14"/>
      <c r="J32" s="15">
        <f>VLOOKUP($A32,'入力(タイム)'!$B$5:$C$110,2)*24*60*60-$H32*60</f>
        <v>0</v>
      </c>
      <c r="K32" s="15">
        <f t="shared" si="1"/>
        <v>9999</v>
      </c>
      <c r="M32">
        <f t="shared" si="15"/>
        <v>0</v>
      </c>
      <c r="N32">
        <f t="shared" si="16"/>
        <v>0</v>
      </c>
      <c r="O32">
        <f t="shared" si="2"/>
        <v>9999</v>
      </c>
      <c r="P32">
        <f t="shared" si="3"/>
        <v>9999</v>
      </c>
      <c r="Q32" s="18">
        <f t="shared" si="4"/>
        <v>9999.0000280000004</v>
      </c>
      <c r="R32">
        <f t="shared" si="5"/>
        <v>56</v>
      </c>
      <c r="S32" s="18">
        <f t="shared" si="6"/>
        <v>9999.0000280000004</v>
      </c>
      <c r="T32">
        <f t="shared" si="17"/>
        <v>56</v>
      </c>
      <c r="U32">
        <f t="shared" si="22"/>
        <v>0.11572916666666666</v>
      </c>
      <c r="V32">
        <f t="shared" si="8"/>
        <v>46</v>
      </c>
      <c r="W32">
        <f t="shared" si="18"/>
        <v>39</v>
      </c>
      <c r="Y32" s="16" t="str">
        <f t="shared" si="19"/>
        <v>0'00"</v>
      </c>
      <c r="Z32" s="16" t="str">
        <f t="shared" si="9"/>
        <v>0'00"00</v>
      </c>
      <c r="AA32" s="19">
        <f t="shared" si="10"/>
        <v>1</v>
      </c>
      <c r="AB32" s="16" t="str">
        <f t="shared" si="21"/>
        <v>46'39"00</v>
      </c>
    </row>
    <row r="33" spans="1:28" x14ac:dyDescent="0.2">
      <c r="A33" s="1">
        <f t="shared" si="12"/>
        <v>16</v>
      </c>
      <c r="B33" s="1">
        <f t="shared" si="13"/>
        <v>10</v>
      </c>
      <c r="C33" s="1">
        <f t="shared" si="0"/>
        <v>10</v>
      </c>
      <c r="D33" s="1">
        <f t="shared" si="14"/>
        <v>29</v>
      </c>
      <c r="E33" s="12" t="s">
        <v>46</v>
      </c>
      <c r="F33" s="25">
        <v>5</v>
      </c>
      <c r="G33" s="57">
        <v>2530</v>
      </c>
      <c r="H33" s="14"/>
      <c r="I33" s="14">
        <v>16</v>
      </c>
      <c r="J33" s="15">
        <f>VLOOKUP($A33,'入力(タイム)'!$B$5:$C$110,2)*24*60*60-$H33*60</f>
        <v>1509.6</v>
      </c>
      <c r="K33" s="15">
        <f t="shared" si="1"/>
        <v>-20.400000000000091</v>
      </c>
      <c r="M33">
        <f t="shared" si="15"/>
        <v>1530</v>
      </c>
      <c r="N33">
        <f t="shared" si="16"/>
        <v>1509.6</v>
      </c>
      <c r="O33">
        <f t="shared" si="2"/>
        <v>-20.400000000000091</v>
      </c>
      <c r="P33">
        <f t="shared" si="3"/>
        <v>20.400000000000091</v>
      </c>
      <c r="Q33" s="18">
        <f t="shared" si="4"/>
        <v>20.550989000000094</v>
      </c>
      <c r="R33">
        <f t="shared" si="5"/>
        <v>10</v>
      </c>
      <c r="S33" s="18">
        <f t="shared" si="6"/>
        <v>20.550989000000094</v>
      </c>
      <c r="T33">
        <f t="shared" si="17"/>
        <v>10</v>
      </c>
      <c r="U33">
        <f t="shared" si="22"/>
        <v>2.3611111111111215E-4</v>
      </c>
      <c r="V33">
        <f t="shared" si="8"/>
        <v>0</v>
      </c>
      <c r="W33">
        <f t="shared" si="18"/>
        <v>20.400000000000091</v>
      </c>
      <c r="Y33" s="16" t="str">
        <f t="shared" si="19"/>
        <v>25'30"</v>
      </c>
      <c r="Z33" s="16" t="str">
        <f t="shared" si="9"/>
        <v>25'09"60</v>
      </c>
      <c r="AA33" s="19">
        <f t="shared" si="10"/>
        <v>-1</v>
      </c>
      <c r="AB33" s="16" t="str">
        <f t="shared" si="21"/>
        <v>0'20"40</v>
      </c>
    </row>
    <row r="34" spans="1:28" x14ac:dyDescent="0.2">
      <c r="A34" s="1">
        <f t="shared" si="12"/>
        <v>999</v>
      </c>
      <c r="B34" s="1">
        <f t="shared" si="13"/>
        <v>57</v>
      </c>
      <c r="C34" s="1">
        <f t="shared" si="0"/>
        <v>57</v>
      </c>
      <c r="D34" s="1">
        <f t="shared" si="14"/>
        <v>30</v>
      </c>
      <c r="E34" s="12" t="s">
        <v>130</v>
      </c>
      <c r="F34" s="25">
        <v>5</v>
      </c>
      <c r="G34" s="14"/>
      <c r="H34" s="14"/>
      <c r="I34" s="14"/>
      <c r="J34" s="15">
        <f>VLOOKUP($A34,'入力(タイム)'!$B$5:$C$110,2)*24*60*60-$H34*60</f>
        <v>0</v>
      </c>
      <c r="K34" s="15">
        <f t="shared" si="1"/>
        <v>9999</v>
      </c>
      <c r="M34">
        <f t="shared" si="15"/>
        <v>0</v>
      </c>
      <c r="N34">
        <f t="shared" si="16"/>
        <v>0</v>
      </c>
      <c r="O34">
        <f t="shared" si="2"/>
        <v>9999</v>
      </c>
      <c r="P34">
        <f t="shared" si="3"/>
        <v>9999</v>
      </c>
      <c r="Q34" s="18">
        <f t="shared" si="4"/>
        <v>9999.0000299999992</v>
      </c>
      <c r="R34">
        <f t="shared" si="5"/>
        <v>57</v>
      </c>
      <c r="S34" s="18">
        <f t="shared" si="6"/>
        <v>9999.0000299999992</v>
      </c>
      <c r="T34">
        <f t="shared" si="17"/>
        <v>57</v>
      </c>
      <c r="U34">
        <f t="shared" si="22"/>
        <v>0.11572916666666666</v>
      </c>
      <c r="V34">
        <f t="shared" si="8"/>
        <v>46</v>
      </c>
      <c r="W34">
        <f t="shared" si="18"/>
        <v>39</v>
      </c>
      <c r="Y34" s="16" t="str">
        <f t="shared" si="19"/>
        <v>0'00"</v>
      </c>
      <c r="Z34" s="16" t="str">
        <f t="shared" si="9"/>
        <v>0'00"00</v>
      </c>
      <c r="AA34" s="19">
        <f t="shared" si="10"/>
        <v>1</v>
      </c>
      <c r="AB34" s="16" t="str">
        <f t="shared" si="21"/>
        <v>46'39"00</v>
      </c>
    </row>
    <row r="35" spans="1:28" x14ac:dyDescent="0.2">
      <c r="A35" s="1">
        <f t="shared" si="12"/>
        <v>34</v>
      </c>
      <c r="B35" s="1">
        <f t="shared" si="13"/>
        <v>36</v>
      </c>
      <c r="C35" s="1">
        <f t="shared" si="0"/>
        <v>36</v>
      </c>
      <c r="D35" s="1">
        <f t="shared" si="14"/>
        <v>31</v>
      </c>
      <c r="E35" s="12" t="s">
        <v>131</v>
      </c>
      <c r="F35" s="25">
        <v>5</v>
      </c>
      <c r="G35" s="57">
        <v>3500</v>
      </c>
      <c r="H35" s="14"/>
      <c r="I35" s="14">
        <v>34</v>
      </c>
      <c r="J35" s="15">
        <f>VLOOKUP($A35,'入力(タイム)'!$B$5:$C$110,2)*24*60*60-$H35*60</f>
        <v>1942.9</v>
      </c>
      <c r="K35" s="15">
        <f t="shared" si="1"/>
        <v>-157.09999999999991</v>
      </c>
      <c r="M35">
        <f t="shared" si="15"/>
        <v>2100</v>
      </c>
      <c r="N35">
        <f t="shared" si="16"/>
        <v>1942.9</v>
      </c>
      <c r="O35">
        <f t="shared" si="2"/>
        <v>-157.09999999999991</v>
      </c>
      <c r="P35">
        <f t="shared" si="3"/>
        <v>157.09999999999991</v>
      </c>
      <c r="Q35" s="18">
        <f t="shared" si="4"/>
        <v>157.29432099999991</v>
      </c>
      <c r="R35">
        <f t="shared" si="5"/>
        <v>36</v>
      </c>
      <c r="S35" s="18">
        <f t="shared" si="6"/>
        <v>157.29432099999991</v>
      </c>
      <c r="T35">
        <f t="shared" si="17"/>
        <v>36</v>
      </c>
      <c r="U35">
        <f t="shared" si="22"/>
        <v>1.818287037037036E-3</v>
      </c>
      <c r="V35">
        <f t="shared" si="8"/>
        <v>2</v>
      </c>
      <c r="W35">
        <f t="shared" si="18"/>
        <v>37.099999999999909</v>
      </c>
      <c r="Y35" s="16" t="str">
        <f t="shared" si="19"/>
        <v>35'00"</v>
      </c>
      <c r="Z35" s="16" t="str">
        <f t="shared" si="9"/>
        <v>32'22"90</v>
      </c>
      <c r="AA35" s="19">
        <f t="shared" si="10"/>
        <v>-1</v>
      </c>
      <c r="AB35" s="16" t="str">
        <f t="shared" si="21"/>
        <v>2'37"10</v>
      </c>
    </row>
    <row r="36" spans="1:28" x14ac:dyDescent="0.2">
      <c r="A36" s="1">
        <f t="shared" si="12"/>
        <v>5</v>
      </c>
      <c r="B36" s="1">
        <f t="shared" si="13"/>
        <v>3</v>
      </c>
      <c r="C36" s="1">
        <f t="shared" si="0"/>
        <v>3</v>
      </c>
      <c r="D36" s="1">
        <f t="shared" si="14"/>
        <v>32</v>
      </c>
      <c r="E36" s="12" t="s">
        <v>132</v>
      </c>
      <c r="F36" s="25">
        <v>5</v>
      </c>
      <c r="G36" s="59">
        <v>2115</v>
      </c>
      <c r="H36" s="14"/>
      <c r="I36" s="14">
        <v>5</v>
      </c>
      <c r="J36" s="15">
        <f>VLOOKUP($A36,'入力(タイム)'!$B$5:$C$110,2)*24*60*60-$H36*60</f>
        <v>1273.31</v>
      </c>
      <c r="K36" s="15">
        <f t="shared" si="1"/>
        <v>-1.6900000000000546</v>
      </c>
      <c r="M36">
        <f t="shared" si="15"/>
        <v>1275</v>
      </c>
      <c r="N36">
        <f t="shared" si="16"/>
        <v>1273.31</v>
      </c>
      <c r="O36">
        <f t="shared" si="2"/>
        <v>-1.6900000000000546</v>
      </c>
      <c r="P36">
        <f t="shared" si="3"/>
        <v>1.6900000000000546</v>
      </c>
      <c r="Q36" s="18">
        <f t="shared" si="4"/>
        <v>1.8173630000000547</v>
      </c>
      <c r="R36">
        <f t="shared" si="5"/>
        <v>3</v>
      </c>
      <c r="S36" s="18">
        <f t="shared" si="6"/>
        <v>1.8173630000000547</v>
      </c>
      <c r="T36">
        <f t="shared" si="17"/>
        <v>3</v>
      </c>
      <c r="U36">
        <f t="shared" si="22"/>
        <v>1.9560185185185819E-5</v>
      </c>
      <c r="V36">
        <f t="shared" si="8"/>
        <v>0</v>
      </c>
      <c r="W36">
        <f t="shared" si="18"/>
        <v>1.6900000000000546</v>
      </c>
      <c r="Y36" s="16" t="str">
        <f t="shared" si="19"/>
        <v>21'15"</v>
      </c>
      <c r="Z36" s="16" t="str">
        <f t="shared" si="9"/>
        <v>21'13"31</v>
      </c>
      <c r="AA36" s="19">
        <f t="shared" si="10"/>
        <v>-1</v>
      </c>
      <c r="AB36" s="16" t="str">
        <f t="shared" si="21"/>
        <v>0'01"69</v>
      </c>
    </row>
    <row r="37" spans="1:28" x14ac:dyDescent="0.2">
      <c r="A37" s="1">
        <f t="shared" si="12"/>
        <v>999</v>
      </c>
      <c r="B37" s="1">
        <f t="shared" si="13"/>
        <v>58</v>
      </c>
      <c r="C37" s="1">
        <f t="shared" ref="C37:C68" si="23">$R37</f>
        <v>58</v>
      </c>
      <c r="D37" s="1">
        <f t="shared" si="14"/>
        <v>33</v>
      </c>
      <c r="E37" s="12" t="s">
        <v>98</v>
      </c>
      <c r="F37" s="25">
        <v>5</v>
      </c>
      <c r="G37" s="14"/>
      <c r="H37" s="14"/>
      <c r="I37" s="14"/>
      <c r="J37" s="15">
        <f>VLOOKUP($A37,'入力(タイム)'!$B$5:$C$110,2)*24*60*60-$H37*60</f>
        <v>0</v>
      </c>
      <c r="K37" s="15">
        <f t="shared" ref="K37:K68" si="24">$O37</f>
        <v>9999</v>
      </c>
      <c r="M37">
        <f t="shared" si="15"/>
        <v>0</v>
      </c>
      <c r="N37">
        <f t="shared" si="16"/>
        <v>0</v>
      </c>
      <c r="O37">
        <f t="shared" ref="O37:O68" si="25">IF($N37&lt;=0,9999,$N37-$M37)</f>
        <v>9999</v>
      </c>
      <c r="P37">
        <f t="shared" ref="P37:P68" si="26">ABS($O37)</f>
        <v>9999</v>
      </c>
      <c r="Q37" s="18">
        <f t="shared" ref="Q37:Q68" si="27">$P37+$N37/10000+$D37/1000000+ABS(5-$F37)*1000</f>
        <v>9999.0000330000003</v>
      </c>
      <c r="R37">
        <f t="shared" ref="R37:R68" si="28">RANK($Q37,$Q$5:$Q$110,1)</f>
        <v>58</v>
      </c>
      <c r="S37" s="18">
        <f t="shared" ref="S37:S68" si="29">$P37+$N37/10000+$D37/1000000</f>
        <v>9999.0000330000003</v>
      </c>
      <c r="T37">
        <f t="shared" si="17"/>
        <v>58</v>
      </c>
      <c r="U37">
        <f t="shared" si="22"/>
        <v>0.11572916666666666</v>
      </c>
      <c r="V37">
        <f t="shared" ref="V37:V68" si="30">MINUTE($U37)</f>
        <v>46</v>
      </c>
      <c r="W37">
        <f t="shared" si="18"/>
        <v>39</v>
      </c>
      <c r="Y37" s="16" t="str">
        <f t="shared" si="19"/>
        <v>0'00"</v>
      </c>
      <c r="Z37" s="16" t="str">
        <f t="shared" si="9"/>
        <v>0'00"00</v>
      </c>
      <c r="AA37" s="19">
        <f t="shared" ref="AA37:AA68" si="31">SIGN($O37)</f>
        <v>1</v>
      </c>
      <c r="AB37" s="16" t="str">
        <f t="shared" si="21"/>
        <v>46'39"00</v>
      </c>
    </row>
    <row r="38" spans="1:28" x14ac:dyDescent="0.2">
      <c r="A38" s="1">
        <f t="shared" si="12"/>
        <v>4</v>
      </c>
      <c r="B38" s="1">
        <f t="shared" si="13"/>
        <v>6</v>
      </c>
      <c r="C38" s="1">
        <f t="shared" si="23"/>
        <v>6</v>
      </c>
      <c r="D38" s="1">
        <f t="shared" si="14"/>
        <v>34</v>
      </c>
      <c r="E38" s="12" t="s">
        <v>100</v>
      </c>
      <c r="F38" s="25">
        <v>5</v>
      </c>
      <c r="G38" s="59">
        <v>2050</v>
      </c>
      <c r="H38" s="14"/>
      <c r="I38" s="14">
        <v>4</v>
      </c>
      <c r="J38" s="15">
        <f>VLOOKUP($A38,'入力(タイム)'!$B$5:$C$110,2)*24*60*60-$H38*60</f>
        <v>1254.67</v>
      </c>
      <c r="K38" s="15">
        <f t="shared" si="24"/>
        <v>4.6700000000000728</v>
      </c>
      <c r="M38">
        <f t="shared" si="15"/>
        <v>1250</v>
      </c>
      <c r="N38">
        <f t="shared" si="16"/>
        <v>1254.67</v>
      </c>
      <c r="O38">
        <f t="shared" si="25"/>
        <v>4.6700000000000728</v>
      </c>
      <c r="P38">
        <f t="shared" si="26"/>
        <v>4.6700000000000728</v>
      </c>
      <c r="Q38" s="18">
        <f t="shared" si="27"/>
        <v>4.7955010000000735</v>
      </c>
      <c r="R38">
        <f t="shared" si="28"/>
        <v>6</v>
      </c>
      <c r="S38" s="18">
        <f t="shared" si="29"/>
        <v>4.7955010000000735</v>
      </c>
      <c r="T38">
        <f t="shared" si="17"/>
        <v>6</v>
      </c>
      <c r="U38">
        <f t="shared" si="22"/>
        <v>5.4050925925926764E-5</v>
      </c>
      <c r="V38">
        <f t="shared" si="30"/>
        <v>0</v>
      </c>
      <c r="W38">
        <f t="shared" si="18"/>
        <v>4.6700000000000728</v>
      </c>
      <c r="Y38" s="16" t="str">
        <f t="shared" si="19"/>
        <v>20'50"</v>
      </c>
      <c r="Z38" s="16" t="str">
        <f t="shared" si="9"/>
        <v>20'54"67</v>
      </c>
      <c r="AA38" s="19">
        <f t="shared" si="31"/>
        <v>1</v>
      </c>
      <c r="AB38" s="16" t="str">
        <f t="shared" si="21"/>
        <v>0'04"67</v>
      </c>
    </row>
    <row r="39" spans="1:28" x14ac:dyDescent="0.2">
      <c r="A39" s="1">
        <f t="shared" si="12"/>
        <v>999</v>
      </c>
      <c r="B39" s="1">
        <f t="shared" si="13"/>
        <v>59</v>
      </c>
      <c r="C39" s="1">
        <f t="shared" si="23"/>
        <v>59</v>
      </c>
      <c r="D39" s="1">
        <f t="shared" si="14"/>
        <v>35</v>
      </c>
      <c r="E39" s="12" t="s">
        <v>99</v>
      </c>
      <c r="F39" s="25">
        <v>5</v>
      </c>
      <c r="G39" s="14"/>
      <c r="H39" s="14"/>
      <c r="I39" s="14"/>
      <c r="J39" s="15">
        <f>VLOOKUP($A39,'入力(タイム)'!$B$5:$C$110,2)*24*60*60-$H39*60</f>
        <v>0</v>
      </c>
      <c r="K39" s="15">
        <f t="shared" si="24"/>
        <v>9999</v>
      </c>
      <c r="M39">
        <f t="shared" si="15"/>
        <v>0</v>
      </c>
      <c r="N39">
        <f t="shared" si="16"/>
        <v>0</v>
      </c>
      <c r="O39">
        <f t="shared" si="25"/>
        <v>9999</v>
      </c>
      <c r="P39">
        <f t="shared" si="26"/>
        <v>9999</v>
      </c>
      <c r="Q39" s="18">
        <f t="shared" si="27"/>
        <v>9999.0000349999991</v>
      </c>
      <c r="R39">
        <f t="shared" si="28"/>
        <v>59</v>
      </c>
      <c r="S39" s="18">
        <f t="shared" si="29"/>
        <v>9999.0000349999991</v>
      </c>
      <c r="T39">
        <f t="shared" si="17"/>
        <v>59</v>
      </c>
      <c r="U39">
        <f t="shared" si="22"/>
        <v>0.11572916666666666</v>
      </c>
      <c r="V39">
        <f t="shared" si="30"/>
        <v>46</v>
      </c>
      <c r="W39">
        <f t="shared" si="18"/>
        <v>39</v>
      </c>
      <c r="Y39" s="16" t="str">
        <f t="shared" si="19"/>
        <v>0'00"</v>
      </c>
      <c r="Z39" s="16" t="str">
        <f t="shared" si="9"/>
        <v>0'00"00</v>
      </c>
      <c r="AA39" s="19">
        <f t="shared" si="31"/>
        <v>1</v>
      </c>
      <c r="AB39" s="16" t="str">
        <f t="shared" si="21"/>
        <v>46'39"00</v>
      </c>
    </row>
    <row r="40" spans="1:28" x14ac:dyDescent="0.2">
      <c r="A40" s="1">
        <f t="shared" si="12"/>
        <v>999</v>
      </c>
      <c r="B40" s="1">
        <f t="shared" si="13"/>
        <v>60</v>
      </c>
      <c r="C40" s="1">
        <f t="shared" si="23"/>
        <v>60</v>
      </c>
      <c r="D40" s="1">
        <f t="shared" si="14"/>
        <v>36</v>
      </c>
      <c r="E40" s="12" t="s">
        <v>62</v>
      </c>
      <c r="F40" s="25">
        <v>5</v>
      </c>
      <c r="G40" s="14"/>
      <c r="H40" s="14"/>
      <c r="I40" s="14"/>
      <c r="J40" s="15">
        <f>VLOOKUP($A40,'入力(タイム)'!$B$5:$C$110,2)*24*60*60-$H40*60</f>
        <v>0</v>
      </c>
      <c r="K40" s="15">
        <f t="shared" si="24"/>
        <v>9999</v>
      </c>
      <c r="M40">
        <f t="shared" si="15"/>
        <v>0</v>
      </c>
      <c r="N40">
        <f t="shared" si="16"/>
        <v>0</v>
      </c>
      <c r="O40">
        <f t="shared" si="25"/>
        <v>9999</v>
      </c>
      <c r="P40">
        <f t="shared" si="26"/>
        <v>9999</v>
      </c>
      <c r="Q40" s="18">
        <f t="shared" si="27"/>
        <v>9999.0000359999995</v>
      </c>
      <c r="R40">
        <f t="shared" si="28"/>
        <v>60</v>
      </c>
      <c r="S40" s="18">
        <f t="shared" si="29"/>
        <v>9999.0000359999995</v>
      </c>
      <c r="T40">
        <f t="shared" si="17"/>
        <v>60</v>
      </c>
      <c r="U40">
        <f t="shared" si="22"/>
        <v>0.11572916666666666</v>
      </c>
      <c r="V40">
        <f t="shared" si="30"/>
        <v>46</v>
      </c>
      <c r="W40">
        <f t="shared" si="18"/>
        <v>39</v>
      </c>
      <c r="Y40" s="16" t="str">
        <f t="shared" si="19"/>
        <v>0'00"</v>
      </c>
      <c r="Z40" s="16" t="str">
        <f t="shared" si="9"/>
        <v>0'00"00</v>
      </c>
      <c r="AA40" s="19">
        <f t="shared" si="31"/>
        <v>1</v>
      </c>
      <c r="AB40" s="16" t="str">
        <f t="shared" si="21"/>
        <v>46'39"00</v>
      </c>
    </row>
    <row r="41" spans="1:28" x14ac:dyDescent="0.2">
      <c r="A41" s="1">
        <f t="shared" si="12"/>
        <v>21</v>
      </c>
      <c r="B41" s="1">
        <f t="shared" si="13"/>
        <v>14</v>
      </c>
      <c r="C41" s="1">
        <f t="shared" si="23"/>
        <v>14</v>
      </c>
      <c r="D41" s="1">
        <f t="shared" si="14"/>
        <v>37</v>
      </c>
      <c r="E41" s="12" t="s">
        <v>133</v>
      </c>
      <c r="F41" s="25">
        <v>5</v>
      </c>
      <c r="G41" s="57">
        <v>2730</v>
      </c>
      <c r="H41" s="14"/>
      <c r="I41" s="14">
        <v>21</v>
      </c>
      <c r="J41" s="15">
        <f>VLOOKUP($A41,'入力(タイム)'!$B$5:$C$110,2)*24*60*60-$H41*60</f>
        <v>1625.4200000000003</v>
      </c>
      <c r="K41" s="15">
        <f t="shared" si="24"/>
        <v>-24.5799999999997</v>
      </c>
      <c r="M41">
        <f t="shared" si="15"/>
        <v>1650</v>
      </c>
      <c r="N41">
        <f t="shared" si="16"/>
        <v>1625.4200000000003</v>
      </c>
      <c r="O41">
        <f t="shared" si="25"/>
        <v>-24.5799999999997</v>
      </c>
      <c r="P41">
        <f t="shared" si="26"/>
        <v>24.5799999999997</v>
      </c>
      <c r="Q41" s="18">
        <f t="shared" si="27"/>
        <v>24.742578999999697</v>
      </c>
      <c r="R41">
        <f t="shared" si="28"/>
        <v>14</v>
      </c>
      <c r="S41" s="18">
        <f t="shared" si="29"/>
        <v>24.742578999999697</v>
      </c>
      <c r="T41">
        <f t="shared" si="17"/>
        <v>14</v>
      </c>
      <c r="U41">
        <f t="shared" si="22"/>
        <v>2.8449074074073728E-4</v>
      </c>
      <c r="V41">
        <f t="shared" si="30"/>
        <v>0</v>
      </c>
      <c r="W41">
        <f t="shared" si="18"/>
        <v>24.5799999999997</v>
      </c>
      <c r="Y41" s="16" t="str">
        <f t="shared" si="19"/>
        <v>27'30"</v>
      </c>
      <c r="Z41" s="16" t="str">
        <f t="shared" si="9"/>
        <v>27'05"42</v>
      </c>
      <c r="AA41" s="19">
        <f t="shared" si="31"/>
        <v>-1</v>
      </c>
      <c r="AB41" s="16" t="str">
        <f t="shared" si="21"/>
        <v>0'24"58</v>
      </c>
    </row>
    <row r="42" spans="1:28" x14ac:dyDescent="0.2">
      <c r="A42" s="1">
        <f t="shared" si="12"/>
        <v>28</v>
      </c>
      <c r="B42" s="1">
        <f t="shared" si="13"/>
        <v>8</v>
      </c>
      <c r="C42" s="1">
        <f t="shared" si="23"/>
        <v>8</v>
      </c>
      <c r="D42" s="1">
        <f t="shared" si="14"/>
        <v>38</v>
      </c>
      <c r="E42" s="12" t="s">
        <v>134</v>
      </c>
      <c r="F42" s="25">
        <v>5</v>
      </c>
      <c r="G42" s="57">
        <v>3014</v>
      </c>
      <c r="H42" s="14"/>
      <c r="I42" s="14">
        <v>28</v>
      </c>
      <c r="J42" s="15">
        <f>VLOOKUP($A42,'入力(タイム)'!$B$5:$C$110,2)*24*60*60-$H42*60</f>
        <v>1829.0099999999998</v>
      </c>
      <c r="K42" s="15">
        <f t="shared" si="24"/>
        <v>15.009999999999764</v>
      </c>
      <c r="M42">
        <f t="shared" si="15"/>
        <v>1814</v>
      </c>
      <c r="N42">
        <f t="shared" si="16"/>
        <v>1829.0099999999998</v>
      </c>
      <c r="O42">
        <f t="shared" si="25"/>
        <v>15.009999999999764</v>
      </c>
      <c r="P42">
        <f t="shared" si="26"/>
        <v>15.009999999999764</v>
      </c>
      <c r="Q42" s="18">
        <f t="shared" si="27"/>
        <v>15.192938999999763</v>
      </c>
      <c r="R42">
        <f t="shared" si="28"/>
        <v>8</v>
      </c>
      <c r="S42" s="18">
        <f t="shared" si="29"/>
        <v>15.192938999999763</v>
      </c>
      <c r="T42">
        <f t="shared" si="17"/>
        <v>8</v>
      </c>
      <c r="U42">
        <f t="shared" si="22"/>
        <v>1.7372685185184912E-4</v>
      </c>
      <c r="V42">
        <f t="shared" si="30"/>
        <v>0</v>
      </c>
      <c r="W42">
        <f t="shared" si="18"/>
        <v>15.009999999999764</v>
      </c>
      <c r="Y42" s="16" t="str">
        <f t="shared" si="19"/>
        <v>30'14"</v>
      </c>
      <c r="Z42" s="16" t="str">
        <f t="shared" si="9"/>
        <v>30'29"01</v>
      </c>
      <c r="AA42" s="19">
        <f t="shared" si="31"/>
        <v>1</v>
      </c>
      <c r="AB42" s="16" t="str">
        <f t="shared" si="21"/>
        <v>0'15"01</v>
      </c>
    </row>
    <row r="43" spans="1:28" x14ac:dyDescent="0.2">
      <c r="A43" s="1">
        <f t="shared" si="12"/>
        <v>37</v>
      </c>
      <c r="B43" s="1">
        <f t="shared" si="13"/>
        <v>31</v>
      </c>
      <c r="C43" s="1">
        <f t="shared" si="23"/>
        <v>31</v>
      </c>
      <c r="D43" s="1">
        <f t="shared" si="14"/>
        <v>39</v>
      </c>
      <c r="E43" s="12" t="s">
        <v>135</v>
      </c>
      <c r="F43" s="25">
        <v>5</v>
      </c>
      <c r="G43" s="57">
        <v>3610</v>
      </c>
      <c r="H43" s="14"/>
      <c r="I43" s="14">
        <v>37</v>
      </c>
      <c r="J43" s="15">
        <f>VLOOKUP($A43,'入力(タイム)'!$B$5:$C$110,2)*24*60*60-$H43*60</f>
        <v>2095.3000000000002</v>
      </c>
      <c r="K43" s="15">
        <f t="shared" si="24"/>
        <v>-74.699999999999818</v>
      </c>
      <c r="M43">
        <f t="shared" si="15"/>
        <v>2170</v>
      </c>
      <c r="N43">
        <f t="shared" si="16"/>
        <v>2095.3000000000002</v>
      </c>
      <c r="O43">
        <f t="shared" si="25"/>
        <v>-74.699999999999818</v>
      </c>
      <c r="P43">
        <f t="shared" si="26"/>
        <v>74.699999999999818</v>
      </c>
      <c r="Q43" s="18">
        <f t="shared" si="27"/>
        <v>74.90956899999982</v>
      </c>
      <c r="R43">
        <f t="shared" si="28"/>
        <v>31</v>
      </c>
      <c r="S43" s="18">
        <f t="shared" si="29"/>
        <v>74.90956899999982</v>
      </c>
      <c r="T43">
        <f t="shared" si="17"/>
        <v>31</v>
      </c>
      <c r="U43">
        <f t="shared" si="22"/>
        <v>8.6458333333333125E-4</v>
      </c>
      <c r="V43">
        <f t="shared" si="30"/>
        <v>1</v>
      </c>
      <c r="W43">
        <f t="shared" si="18"/>
        <v>14.699999999999818</v>
      </c>
      <c r="Y43" s="16" t="str">
        <f t="shared" si="19"/>
        <v>36'10"</v>
      </c>
      <c r="Z43" s="16" t="str">
        <f t="shared" si="9"/>
        <v>34'55"30</v>
      </c>
      <c r="AA43" s="19">
        <f t="shared" si="31"/>
        <v>-1</v>
      </c>
      <c r="AB43" s="16" t="str">
        <f t="shared" si="21"/>
        <v>1'14"70</v>
      </c>
    </row>
    <row r="44" spans="1:28" x14ac:dyDescent="0.2">
      <c r="A44" s="1">
        <f t="shared" si="12"/>
        <v>11</v>
      </c>
      <c r="B44" s="1">
        <f t="shared" si="13"/>
        <v>1</v>
      </c>
      <c r="C44" s="1">
        <f t="shared" si="23"/>
        <v>1</v>
      </c>
      <c r="D44" s="1">
        <f t="shared" si="14"/>
        <v>40</v>
      </c>
      <c r="E44" s="12" t="s">
        <v>136</v>
      </c>
      <c r="F44" s="25">
        <v>5</v>
      </c>
      <c r="G44" s="59">
        <v>2259</v>
      </c>
      <c r="H44" s="14"/>
      <c r="I44" s="14">
        <v>11</v>
      </c>
      <c r="J44" s="15">
        <f>VLOOKUP($A44,'入力(タイム)'!$B$5:$C$110,2)*24*60*60-$H44*60</f>
        <v>1378.75</v>
      </c>
      <c r="K44" s="15">
        <f t="shared" si="24"/>
        <v>-0.25</v>
      </c>
      <c r="M44">
        <f t="shared" si="15"/>
        <v>1379</v>
      </c>
      <c r="N44">
        <f t="shared" si="16"/>
        <v>1378.75</v>
      </c>
      <c r="O44">
        <f t="shared" si="25"/>
        <v>-0.25</v>
      </c>
      <c r="P44">
        <f t="shared" si="26"/>
        <v>0.25</v>
      </c>
      <c r="Q44" s="18">
        <f t="shared" si="27"/>
        <v>0.38791499999999995</v>
      </c>
      <c r="R44">
        <f t="shared" si="28"/>
        <v>1</v>
      </c>
      <c r="S44" s="18">
        <f t="shared" si="29"/>
        <v>0.38791499999999995</v>
      </c>
      <c r="T44">
        <f t="shared" si="17"/>
        <v>1</v>
      </c>
      <c r="U44">
        <f t="shared" si="22"/>
        <v>2.8935185185185184E-6</v>
      </c>
      <c r="V44">
        <f t="shared" si="30"/>
        <v>0</v>
      </c>
      <c r="W44">
        <f t="shared" si="18"/>
        <v>0.25</v>
      </c>
      <c r="Y44" s="16" t="str">
        <f t="shared" si="19"/>
        <v>22'59"</v>
      </c>
      <c r="Z44" s="16" t="str">
        <f t="shared" si="9"/>
        <v>22'58"75</v>
      </c>
      <c r="AA44" s="19">
        <f t="shared" si="31"/>
        <v>-1</v>
      </c>
      <c r="AB44" s="16" t="str">
        <f t="shared" si="21"/>
        <v>0'00"25</v>
      </c>
    </row>
    <row r="45" spans="1:28" x14ac:dyDescent="0.2">
      <c r="A45" s="1">
        <f t="shared" si="12"/>
        <v>999</v>
      </c>
      <c r="B45" s="1">
        <f t="shared" si="13"/>
        <v>61</v>
      </c>
      <c r="C45" s="1">
        <f t="shared" si="23"/>
        <v>61</v>
      </c>
      <c r="D45" s="1">
        <f t="shared" si="14"/>
        <v>41</v>
      </c>
      <c r="E45" s="12" t="s">
        <v>59</v>
      </c>
      <c r="F45" s="25">
        <v>5</v>
      </c>
      <c r="G45" s="14"/>
      <c r="H45" s="14"/>
      <c r="I45" s="14"/>
      <c r="J45" s="15">
        <f>VLOOKUP($A45,'入力(タイム)'!$B$5:$C$110,2)*24*60*60-$H45*60</f>
        <v>0</v>
      </c>
      <c r="K45" s="15">
        <f t="shared" si="24"/>
        <v>9999</v>
      </c>
      <c r="M45">
        <f t="shared" si="15"/>
        <v>0</v>
      </c>
      <c r="N45">
        <f t="shared" si="16"/>
        <v>0</v>
      </c>
      <c r="O45">
        <f t="shared" si="25"/>
        <v>9999</v>
      </c>
      <c r="P45">
        <f t="shared" si="26"/>
        <v>9999</v>
      </c>
      <c r="Q45" s="18">
        <f t="shared" si="27"/>
        <v>9999.0000409999993</v>
      </c>
      <c r="R45">
        <f t="shared" si="28"/>
        <v>61</v>
      </c>
      <c r="S45" s="18">
        <f t="shared" si="29"/>
        <v>9999.0000409999993</v>
      </c>
      <c r="T45">
        <f t="shared" si="17"/>
        <v>61</v>
      </c>
      <c r="U45">
        <f t="shared" si="22"/>
        <v>0.11572916666666666</v>
      </c>
      <c r="V45">
        <f t="shared" si="30"/>
        <v>46</v>
      </c>
      <c r="W45">
        <f t="shared" si="18"/>
        <v>39</v>
      </c>
      <c r="Y45" s="16" t="str">
        <f t="shared" si="19"/>
        <v>0'00"</v>
      </c>
      <c r="Z45" s="16" t="str">
        <f t="shared" si="9"/>
        <v>0'00"00</v>
      </c>
      <c r="AA45" s="19">
        <f t="shared" si="31"/>
        <v>1</v>
      </c>
      <c r="AB45" s="16" t="str">
        <f t="shared" si="21"/>
        <v>46'39"00</v>
      </c>
    </row>
    <row r="46" spans="1:28" x14ac:dyDescent="0.2">
      <c r="A46" s="1">
        <f t="shared" si="12"/>
        <v>26</v>
      </c>
      <c r="B46" s="1">
        <f t="shared" si="13"/>
        <v>5</v>
      </c>
      <c r="C46" s="1">
        <f t="shared" si="23"/>
        <v>5</v>
      </c>
      <c r="D46" s="1">
        <f t="shared" si="14"/>
        <v>42</v>
      </c>
      <c r="E46" s="12" t="s">
        <v>137</v>
      </c>
      <c r="F46" s="25">
        <v>5</v>
      </c>
      <c r="G46" s="57">
        <v>3000</v>
      </c>
      <c r="H46" s="14"/>
      <c r="I46" s="14">
        <v>26</v>
      </c>
      <c r="J46" s="15">
        <f>VLOOKUP($A46,'入力(タイム)'!$B$5:$C$110,2)*24*60*60-$H46*60</f>
        <v>1797.81</v>
      </c>
      <c r="K46" s="15">
        <f t="shared" si="24"/>
        <v>-2.1900000000000546</v>
      </c>
      <c r="M46">
        <f t="shared" si="15"/>
        <v>1800</v>
      </c>
      <c r="N46">
        <f t="shared" si="16"/>
        <v>1797.81</v>
      </c>
      <c r="O46">
        <f t="shared" si="25"/>
        <v>-2.1900000000000546</v>
      </c>
      <c r="P46">
        <f t="shared" si="26"/>
        <v>2.1900000000000546</v>
      </c>
      <c r="Q46" s="18">
        <f t="shared" si="27"/>
        <v>2.3698230000000549</v>
      </c>
      <c r="R46">
        <f t="shared" si="28"/>
        <v>5</v>
      </c>
      <c r="S46" s="18">
        <f t="shared" si="29"/>
        <v>2.3698230000000549</v>
      </c>
      <c r="T46">
        <f t="shared" si="17"/>
        <v>5</v>
      </c>
      <c r="U46">
        <f t="shared" si="22"/>
        <v>2.5347222222222852E-5</v>
      </c>
      <c r="V46">
        <f t="shared" si="30"/>
        <v>0</v>
      </c>
      <c r="W46">
        <f t="shared" si="18"/>
        <v>2.1900000000000546</v>
      </c>
      <c r="Y46" s="16" t="str">
        <f t="shared" si="19"/>
        <v>30'00"</v>
      </c>
      <c r="Z46" s="16" t="str">
        <f t="shared" si="9"/>
        <v>29'57"81</v>
      </c>
      <c r="AA46" s="19">
        <f t="shared" si="31"/>
        <v>-1</v>
      </c>
      <c r="AB46" s="16" t="str">
        <f t="shared" si="21"/>
        <v>0'02"19</v>
      </c>
    </row>
    <row r="47" spans="1:28" x14ac:dyDescent="0.2">
      <c r="A47" s="1">
        <f t="shared" si="12"/>
        <v>999</v>
      </c>
      <c r="B47" s="1">
        <f t="shared" si="13"/>
        <v>62</v>
      </c>
      <c r="C47" s="1">
        <f t="shared" si="23"/>
        <v>62</v>
      </c>
      <c r="D47" s="1">
        <f t="shared" si="14"/>
        <v>43</v>
      </c>
      <c r="E47" s="12" t="s">
        <v>101</v>
      </c>
      <c r="F47" s="25">
        <v>5</v>
      </c>
      <c r="G47" s="14"/>
      <c r="H47" s="14"/>
      <c r="I47" s="14"/>
      <c r="J47" s="15">
        <f>VLOOKUP($A47,'入力(タイム)'!$B$5:$C$110,2)*24*60*60-$H47*60</f>
        <v>0</v>
      </c>
      <c r="K47" s="15">
        <f t="shared" si="24"/>
        <v>9999</v>
      </c>
      <c r="M47">
        <f t="shared" si="15"/>
        <v>0</v>
      </c>
      <c r="N47">
        <f t="shared" si="16"/>
        <v>0</v>
      </c>
      <c r="O47">
        <f t="shared" si="25"/>
        <v>9999</v>
      </c>
      <c r="P47">
        <f t="shared" si="26"/>
        <v>9999</v>
      </c>
      <c r="Q47" s="18">
        <f t="shared" si="27"/>
        <v>9999.000043</v>
      </c>
      <c r="R47">
        <f t="shared" si="28"/>
        <v>62</v>
      </c>
      <c r="S47" s="18">
        <f t="shared" si="29"/>
        <v>9999.000043</v>
      </c>
      <c r="T47">
        <f t="shared" si="17"/>
        <v>62</v>
      </c>
      <c r="U47">
        <f t="shared" si="22"/>
        <v>0.11572916666666666</v>
      </c>
      <c r="V47">
        <f t="shared" si="30"/>
        <v>46</v>
      </c>
      <c r="W47">
        <f t="shared" si="18"/>
        <v>39</v>
      </c>
      <c r="Y47" s="16" t="str">
        <f t="shared" si="19"/>
        <v>0'00"</v>
      </c>
      <c r="Z47" s="16" t="str">
        <f t="shared" si="9"/>
        <v>0'00"00</v>
      </c>
      <c r="AA47" s="19">
        <f t="shared" si="31"/>
        <v>1</v>
      </c>
      <c r="AB47" s="16" t="str">
        <f t="shared" si="21"/>
        <v>46'39"00</v>
      </c>
    </row>
    <row r="48" spans="1:28" x14ac:dyDescent="0.2">
      <c r="A48" s="1">
        <f t="shared" si="12"/>
        <v>999</v>
      </c>
      <c r="B48" s="1">
        <f t="shared" si="13"/>
        <v>63</v>
      </c>
      <c r="C48" s="1">
        <f t="shared" si="23"/>
        <v>63</v>
      </c>
      <c r="D48" s="1">
        <f t="shared" si="14"/>
        <v>44</v>
      </c>
      <c r="E48" s="12" t="s">
        <v>138</v>
      </c>
      <c r="F48" s="25">
        <v>5</v>
      </c>
      <c r="G48" s="14"/>
      <c r="H48" s="14"/>
      <c r="I48" s="14"/>
      <c r="J48" s="15">
        <f>VLOOKUP($A48,'入力(タイム)'!$B$5:$C$110,2)*24*60*60-$H48*60</f>
        <v>0</v>
      </c>
      <c r="K48" s="15">
        <f t="shared" si="24"/>
        <v>9999</v>
      </c>
      <c r="M48">
        <f t="shared" si="15"/>
        <v>0</v>
      </c>
      <c r="N48">
        <f t="shared" si="16"/>
        <v>0</v>
      </c>
      <c r="O48">
        <f t="shared" si="25"/>
        <v>9999</v>
      </c>
      <c r="P48">
        <f t="shared" si="26"/>
        <v>9999</v>
      </c>
      <c r="Q48" s="18">
        <f t="shared" si="27"/>
        <v>9999.0000440000003</v>
      </c>
      <c r="R48">
        <f t="shared" si="28"/>
        <v>63</v>
      </c>
      <c r="S48" s="18">
        <f t="shared" si="29"/>
        <v>9999.0000440000003</v>
      </c>
      <c r="T48">
        <f t="shared" si="17"/>
        <v>63</v>
      </c>
      <c r="U48">
        <f t="shared" si="22"/>
        <v>0.11572916666666666</v>
      </c>
      <c r="V48">
        <f t="shared" si="30"/>
        <v>46</v>
      </c>
      <c r="W48">
        <f t="shared" si="18"/>
        <v>39</v>
      </c>
      <c r="Y48" s="16" t="str">
        <f t="shared" si="19"/>
        <v>0'00"</v>
      </c>
      <c r="Z48" s="16" t="str">
        <f t="shared" si="9"/>
        <v>0'00"00</v>
      </c>
      <c r="AA48" s="19">
        <f t="shared" si="31"/>
        <v>1</v>
      </c>
      <c r="AB48" s="16" t="str">
        <f t="shared" si="21"/>
        <v>46'39"00</v>
      </c>
    </row>
    <row r="49" spans="1:28" x14ac:dyDescent="0.2">
      <c r="A49" s="1">
        <f t="shared" si="12"/>
        <v>6</v>
      </c>
      <c r="B49" s="1">
        <f t="shared" si="13"/>
        <v>11</v>
      </c>
      <c r="C49" s="1">
        <f t="shared" si="23"/>
        <v>11</v>
      </c>
      <c r="D49" s="1">
        <f t="shared" si="14"/>
        <v>45</v>
      </c>
      <c r="E49" s="12" t="s">
        <v>139</v>
      </c>
      <c r="F49" s="25">
        <v>5</v>
      </c>
      <c r="G49" s="59">
        <v>2055</v>
      </c>
      <c r="H49" s="14"/>
      <c r="I49" s="14">
        <v>6</v>
      </c>
      <c r="J49" s="15">
        <f>VLOOKUP($A49,'入力(タイム)'!$B$5:$C$110,2)*24*60*60-$H49*60</f>
        <v>1277.8900000000003</v>
      </c>
      <c r="K49" s="15">
        <f t="shared" si="24"/>
        <v>22.890000000000327</v>
      </c>
      <c r="M49">
        <f t="shared" si="15"/>
        <v>1255</v>
      </c>
      <c r="N49">
        <f t="shared" si="16"/>
        <v>1277.8900000000003</v>
      </c>
      <c r="O49">
        <f t="shared" si="25"/>
        <v>22.890000000000327</v>
      </c>
      <c r="P49">
        <f t="shared" si="26"/>
        <v>22.890000000000327</v>
      </c>
      <c r="Q49" s="18">
        <f t="shared" si="27"/>
        <v>23.017834000000327</v>
      </c>
      <c r="R49">
        <f t="shared" si="28"/>
        <v>11</v>
      </c>
      <c r="S49" s="18">
        <f t="shared" si="29"/>
        <v>23.017834000000327</v>
      </c>
      <c r="T49">
        <f t="shared" si="17"/>
        <v>11</v>
      </c>
      <c r="U49">
        <f t="shared" si="22"/>
        <v>2.6493055555555932E-4</v>
      </c>
      <c r="V49">
        <f t="shared" si="30"/>
        <v>0</v>
      </c>
      <c r="W49">
        <f t="shared" si="18"/>
        <v>22.890000000000327</v>
      </c>
      <c r="Y49" s="16" t="str">
        <f t="shared" si="19"/>
        <v>20'55"</v>
      </c>
      <c r="Z49" s="16" t="str">
        <f t="shared" si="9"/>
        <v>21'17"89</v>
      </c>
      <c r="AA49" s="19">
        <f t="shared" si="31"/>
        <v>1</v>
      </c>
      <c r="AB49" s="16" t="str">
        <f t="shared" si="21"/>
        <v>0'22"89</v>
      </c>
    </row>
    <row r="50" spans="1:28" x14ac:dyDescent="0.2">
      <c r="A50" s="1">
        <f t="shared" si="12"/>
        <v>999</v>
      </c>
      <c r="B50" s="1">
        <f t="shared" si="13"/>
        <v>64</v>
      </c>
      <c r="C50" s="1">
        <f t="shared" si="23"/>
        <v>64</v>
      </c>
      <c r="D50" s="1">
        <f t="shared" si="14"/>
        <v>46</v>
      </c>
      <c r="E50" s="12" t="s">
        <v>140</v>
      </c>
      <c r="F50" s="25">
        <v>5</v>
      </c>
      <c r="G50" s="14"/>
      <c r="H50" s="14"/>
      <c r="I50" s="14"/>
      <c r="J50" s="15">
        <f>VLOOKUP($A50,'入力(タイム)'!$B$5:$C$110,2)*24*60*60-$H50*60</f>
        <v>0</v>
      </c>
      <c r="K50" s="15">
        <f t="shared" si="24"/>
        <v>9999</v>
      </c>
      <c r="M50">
        <f t="shared" si="15"/>
        <v>0</v>
      </c>
      <c r="N50">
        <f t="shared" si="16"/>
        <v>0</v>
      </c>
      <c r="O50">
        <f t="shared" si="25"/>
        <v>9999</v>
      </c>
      <c r="P50">
        <f t="shared" si="26"/>
        <v>9999</v>
      </c>
      <c r="Q50" s="18">
        <f t="shared" si="27"/>
        <v>9999.0000459999992</v>
      </c>
      <c r="R50">
        <f t="shared" si="28"/>
        <v>64</v>
      </c>
      <c r="S50" s="18">
        <f t="shared" si="29"/>
        <v>9999.0000459999992</v>
      </c>
      <c r="T50">
        <f t="shared" si="17"/>
        <v>64</v>
      </c>
      <c r="U50">
        <f t="shared" si="22"/>
        <v>0.11572916666666666</v>
      </c>
      <c r="V50">
        <f t="shared" si="30"/>
        <v>46</v>
      </c>
      <c r="W50">
        <f t="shared" si="18"/>
        <v>39</v>
      </c>
      <c r="Y50" s="16" t="str">
        <f t="shared" si="19"/>
        <v>0'00"</v>
      </c>
      <c r="Z50" s="16" t="str">
        <f t="shared" si="9"/>
        <v>0'00"00</v>
      </c>
      <c r="AA50" s="19">
        <f t="shared" si="31"/>
        <v>1</v>
      </c>
      <c r="AB50" s="16" t="str">
        <f t="shared" si="21"/>
        <v>46'39"00</v>
      </c>
    </row>
    <row r="51" spans="1:28" x14ac:dyDescent="0.2">
      <c r="A51" s="1">
        <f t="shared" si="12"/>
        <v>999</v>
      </c>
      <c r="B51" s="1">
        <f t="shared" si="13"/>
        <v>65</v>
      </c>
      <c r="C51" s="1">
        <f t="shared" si="23"/>
        <v>65</v>
      </c>
      <c r="D51" s="1">
        <f t="shared" si="14"/>
        <v>47</v>
      </c>
      <c r="E51" s="12" t="s">
        <v>141</v>
      </c>
      <c r="F51" s="25">
        <v>5</v>
      </c>
      <c r="G51" s="14"/>
      <c r="H51" s="14"/>
      <c r="I51" s="14"/>
      <c r="J51" s="15">
        <f>VLOOKUP($A51,'入力(タイム)'!$B$5:$C$110,2)*24*60*60-$H51*60</f>
        <v>0</v>
      </c>
      <c r="K51" s="15">
        <f t="shared" si="24"/>
        <v>9999</v>
      </c>
      <c r="M51">
        <f t="shared" si="15"/>
        <v>0</v>
      </c>
      <c r="N51">
        <f t="shared" si="16"/>
        <v>0</v>
      </c>
      <c r="O51">
        <f t="shared" si="25"/>
        <v>9999</v>
      </c>
      <c r="P51">
        <f t="shared" si="26"/>
        <v>9999</v>
      </c>
      <c r="Q51" s="18">
        <f t="shared" si="27"/>
        <v>9999.0000469999995</v>
      </c>
      <c r="R51">
        <f t="shared" si="28"/>
        <v>65</v>
      </c>
      <c r="S51" s="18">
        <f t="shared" si="29"/>
        <v>9999.0000469999995</v>
      </c>
      <c r="T51">
        <f t="shared" si="17"/>
        <v>65</v>
      </c>
      <c r="U51">
        <f t="shared" si="22"/>
        <v>0.11572916666666666</v>
      </c>
      <c r="V51">
        <f t="shared" si="30"/>
        <v>46</v>
      </c>
      <c r="W51">
        <f t="shared" si="18"/>
        <v>39</v>
      </c>
      <c r="Y51" s="16" t="str">
        <f t="shared" si="19"/>
        <v>0'00"</v>
      </c>
      <c r="Z51" s="16" t="str">
        <f t="shared" si="9"/>
        <v>0'00"00</v>
      </c>
      <c r="AA51" s="19">
        <f t="shared" si="31"/>
        <v>1</v>
      </c>
      <c r="AB51" s="16" t="str">
        <f t="shared" si="21"/>
        <v>46'39"00</v>
      </c>
    </row>
    <row r="52" spans="1:28" x14ac:dyDescent="0.2">
      <c r="A52" s="1">
        <f t="shared" si="12"/>
        <v>27</v>
      </c>
      <c r="B52" s="1">
        <f t="shared" si="13"/>
        <v>35</v>
      </c>
      <c r="C52" s="1">
        <f t="shared" si="23"/>
        <v>35</v>
      </c>
      <c r="D52" s="1">
        <f t="shared" si="14"/>
        <v>48</v>
      </c>
      <c r="E52" s="12" t="s">
        <v>75</v>
      </c>
      <c r="F52" s="25">
        <v>5</v>
      </c>
      <c r="G52" s="57">
        <v>3230</v>
      </c>
      <c r="H52" s="14"/>
      <c r="I52" s="14">
        <v>27</v>
      </c>
      <c r="J52" s="15">
        <f>VLOOKUP($A52,'入力(タイム)'!$B$5:$C$110,2)*24*60*60-$H52*60</f>
        <v>1819.91</v>
      </c>
      <c r="K52" s="15">
        <f t="shared" si="24"/>
        <v>-130.08999999999992</v>
      </c>
      <c r="M52">
        <f t="shared" si="15"/>
        <v>1950</v>
      </c>
      <c r="N52">
        <f t="shared" si="16"/>
        <v>1819.91</v>
      </c>
      <c r="O52">
        <f t="shared" si="25"/>
        <v>-130.08999999999992</v>
      </c>
      <c r="P52">
        <f t="shared" si="26"/>
        <v>130.08999999999992</v>
      </c>
      <c r="Q52" s="18">
        <f t="shared" si="27"/>
        <v>130.27203899999992</v>
      </c>
      <c r="R52">
        <f t="shared" si="28"/>
        <v>35</v>
      </c>
      <c r="S52" s="18">
        <f t="shared" si="29"/>
        <v>130.27203899999992</v>
      </c>
      <c r="T52">
        <f t="shared" si="17"/>
        <v>35</v>
      </c>
      <c r="U52">
        <f t="shared" si="22"/>
        <v>1.5056712962962955E-3</v>
      </c>
      <c r="V52">
        <f t="shared" si="30"/>
        <v>2</v>
      </c>
      <c r="W52">
        <f t="shared" si="18"/>
        <v>10.089999999999918</v>
      </c>
      <c r="Y52" s="16" t="str">
        <f t="shared" si="19"/>
        <v>32'30"</v>
      </c>
      <c r="Z52" s="16" t="str">
        <f t="shared" si="9"/>
        <v>30'19"91</v>
      </c>
      <c r="AA52" s="19">
        <f t="shared" si="31"/>
        <v>-1</v>
      </c>
      <c r="AB52" s="16" t="str">
        <f t="shared" si="21"/>
        <v>2'10"09</v>
      </c>
    </row>
    <row r="53" spans="1:28" x14ac:dyDescent="0.2">
      <c r="A53" s="1">
        <f t="shared" si="12"/>
        <v>999</v>
      </c>
      <c r="B53" s="1">
        <f t="shared" si="13"/>
        <v>66</v>
      </c>
      <c r="C53" s="1">
        <f t="shared" si="23"/>
        <v>66</v>
      </c>
      <c r="D53" s="1">
        <f t="shared" si="14"/>
        <v>49</v>
      </c>
      <c r="E53" s="12" t="s">
        <v>97</v>
      </c>
      <c r="F53" s="25">
        <v>5</v>
      </c>
      <c r="G53" s="14"/>
      <c r="H53" s="14"/>
      <c r="I53" s="14"/>
      <c r="J53" s="15">
        <f>VLOOKUP($A53,'入力(タイム)'!$B$5:$C$110,2)*24*60*60-$H53*60</f>
        <v>0</v>
      </c>
      <c r="K53" s="15">
        <f t="shared" si="24"/>
        <v>9999</v>
      </c>
      <c r="M53">
        <f t="shared" si="15"/>
        <v>0</v>
      </c>
      <c r="N53">
        <f t="shared" si="16"/>
        <v>0</v>
      </c>
      <c r="O53">
        <f t="shared" si="25"/>
        <v>9999</v>
      </c>
      <c r="P53">
        <f t="shared" si="26"/>
        <v>9999</v>
      </c>
      <c r="Q53" s="18">
        <f t="shared" si="27"/>
        <v>9999.0000490000002</v>
      </c>
      <c r="R53">
        <f t="shared" si="28"/>
        <v>66</v>
      </c>
      <c r="S53" s="18">
        <f t="shared" si="29"/>
        <v>9999.0000490000002</v>
      </c>
      <c r="T53">
        <f t="shared" si="17"/>
        <v>66</v>
      </c>
      <c r="U53">
        <f t="shared" si="22"/>
        <v>0.11572916666666666</v>
      </c>
      <c r="V53">
        <f t="shared" si="30"/>
        <v>46</v>
      </c>
      <c r="W53">
        <f t="shared" si="18"/>
        <v>39</v>
      </c>
      <c r="Y53" s="16" t="str">
        <f t="shared" si="19"/>
        <v>0'00"</v>
      </c>
      <c r="Z53" s="16" t="str">
        <f t="shared" si="9"/>
        <v>0'00"00</v>
      </c>
      <c r="AA53" s="19">
        <f t="shared" si="31"/>
        <v>1</v>
      </c>
      <c r="AB53" s="16" t="str">
        <f t="shared" si="21"/>
        <v>46'39"00</v>
      </c>
    </row>
    <row r="54" spans="1:28" x14ac:dyDescent="0.2">
      <c r="A54" s="1">
        <f t="shared" si="12"/>
        <v>18</v>
      </c>
      <c r="B54" s="1">
        <f t="shared" si="13"/>
        <v>34</v>
      </c>
      <c r="C54" s="1">
        <f t="shared" si="23"/>
        <v>34</v>
      </c>
      <c r="D54" s="1">
        <f t="shared" si="14"/>
        <v>50</v>
      </c>
      <c r="E54" s="12" t="s">
        <v>142</v>
      </c>
      <c r="F54" s="25">
        <v>5</v>
      </c>
      <c r="G54" s="57">
        <v>2730</v>
      </c>
      <c r="H54" s="14"/>
      <c r="I54" s="14">
        <v>18</v>
      </c>
      <c r="J54" s="15">
        <f>VLOOKUP($A54,'入力(タイム)'!$B$5:$C$110,2)*24*60*60-$H54*60</f>
        <v>1557.72</v>
      </c>
      <c r="K54" s="15">
        <f t="shared" si="24"/>
        <v>-92.279999999999973</v>
      </c>
      <c r="M54">
        <f t="shared" si="15"/>
        <v>1650</v>
      </c>
      <c r="N54">
        <f t="shared" si="16"/>
        <v>1557.72</v>
      </c>
      <c r="O54">
        <f t="shared" si="25"/>
        <v>-92.279999999999973</v>
      </c>
      <c r="P54">
        <f t="shared" si="26"/>
        <v>92.279999999999973</v>
      </c>
      <c r="Q54" s="18">
        <f t="shared" si="27"/>
        <v>92.435821999999973</v>
      </c>
      <c r="R54">
        <f t="shared" si="28"/>
        <v>34</v>
      </c>
      <c r="S54" s="18">
        <f t="shared" si="29"/>
        <v>92.435821999999973</v>
      </c>
      <c r="T54">
        <f t="shared" si="17"/>
        <v>34</v>
      </c>
      <c r="U54">
        <f t="shared" si="22"/>
        <v>1.0680555555555552E-3</v>
      </c>
      <c r="V54">
        <f t="shared" si="30"/>
        <v>1</v>
      </c>
      <c r="W54">
        <f t="shared" si="18"/>
        <v>32.279999999999973</v>
      </c>
      <c r="Y54" s="16" t="str">
        <f t="shared" si="19"/>
        <v>27'30"</v>
      </c>
      <c r="Z54" s="16" t="str">
        <f t="shared" si="9"/>
        <v>25'57"72</v>
      </c>
      <c r="AA54" s="19">
        <f t="shared" si="31"/>
        <v>-1</v>
      </c>
      <c r="AB54" s="16" t="str">
        <f t="shared" si="21"/>
        <v>1'32"28</v>
      </c>
    </row>
    <row r="55" spans="1:28" x14ac:dyDescent="0.2">
      <c r="A55" s="1">
        <f t="shared" si="12"/>
        <v>999</v>
      </c>
      <c r="B55" s="1">
        <f t="shared" si="13"/>
        <v>67</v>
      </c>
      <c r="C55" s="1">
        <f t="shared" si="23"/>
        <v>67</v>
      </c>
      <c r="D55" s="1">
        <f t="shared" si="14"/>
        <v>51</v>
      </c>
      <c r="E55" s="12" t="s">
        <v>61</v>
      </c>
      <c r="F55" s="25">
        <v>5</v>
      </c>
      <c r="G55" s="14"/>
      <c r="H55" s="14"/>
      <c r="I55" s="14"/>
      <c r="J55" s="15">
        <f>VLOOKUP($A55,'入力(タイム)'!$B$5:$C$110,2)*24*60*60-$H55*60</f>
        <v>0</v>
      </c>
      <c r="K55" s="15">
        <f t="shared" si="24"/>
        <v>9999</v>
      </c>
      <c r="M55">
        <f t="shared" si="15"/>
        <v>0</v>
      </c>
      <c r="N55">
        <f t="shared" si="16"/>
        <v>0</v>
      </c>
      <c r="O55">
        <f t="shared" si="25"/>
        <v>9999</v>
      </c>
      <c r="P55">
        <f t="shared" si="26"/>
        <v>9999</v>
      </c>
      <c r="Q55" s="18">
        <f t="shared" si="27"/>
        <v>9999.0000510000009</v>
      </c>
      <c r="R55">
        <f t="shared" si="28"/>
        <v>67</v>
      </c>
      <c r="S55" s="18">
        <f t="shared" si="29"/>
        <v>9999.0000510000009</v>
      </c>
      <c r="T55">
        <f t="shared" si="17"/>
        <v>67</v>
      </c>
      <c r="U55">
        <f t="shared" si="22"/>
        <v>0.11572916666666666</v>
      </c>
      <c r="V55">
        <f t="shared" si="30"/>
        <v>46</v>
      </c>
      <c r="W55">
        <f t="shared" si="18"/>
        <v>39</v>
      </c>
      <c r="Y55" s="16" t="str">
        <f t="shared" si="19"/>
        <v>0'00"</v>
      </c>
      <c r="Z55" s="16" t="str">
        <f t="shared" si="9"/>
        <v>0'00"00</v>
      </c>
      <c r="AA55" s="19">
        <f t="shared" si="31"/>
        <v>1</v>
      </c>
      <c r="AB55" s="16" t="str">
        <f t="shared" si="21"/>
        <v>46'39"00</v>
      </c>
    </row>
    <row r="56" spans="1:28" x14ac:dyDescent="0.2">
      <c r="A56" s="1">
        <f t="shared" si="12"/>
        <v>999</v>
      </c>
      <c r="B56" s="1">
        <f t="shared" si="13"/>
        <v>68</v>
      </c>
      <c r="C56" s="1">
        <f t="shared" si="23"/>
        <v>68</v>
      </c>
      <c r="D56" s="1">
        <f t="shared" si="14"/>
        <v>52</v>
      </c>
      <c r="E56" s="12" t="s">
        <v>143</v>
      </c>
      <c r="F56" s="25">
        <v>5</v>
      </c>
      <c r="G56" s="14"/>
      <c r="H56" s="14"/>
      <c r="I56" s="14"/>
      <c r="J56" s="15">
        <f>VLOOKUP($A56,'入力(タイム)'!$B$5:$C$110,2)*24*60*60-$H56*60</f>
        <v>0</v>
      </c>
      <c r="K56" s="15">
        <f t="shared" si="24"/>
        <v>9999</v>
      </c>
      <c r="M56">
        <f t="shared" si="15"/>
        <v>0</v>
      </c>
      <c r="N56">
        <f t="shared" si="16"/>
        <v>0</v>
      </c>
      <c r="O56">
        <f t="shared" si="25"/>
        <v>9999</v>
      </c>
      <c r="P56">
        <f t="shared" si="26"/>
        <v>9999</v>
      </c>
      <c r="Q56" s="18">
        <f t="shared" si="27"/>
        <v>9999.0000519999994</v>
      </c>
      <c r="R56">
        <f t="shared" si="28"/>
        <v>68</v>
      </c>
      <c r="S56" s="18">
        <f t="shared" si="29"/>
        <v>9999.0000519999994</v>
      </c>
      <c r="T56">
        <f t="shared" si="17"/>
        <v>68</v>
      </c>
      <c r="U56">
        <f t="shared" si="22"/>
        <v>0.11572916666666666</v>
      </c>
      <c r="V56">
        <f t="shared" si="30"/>
        <v>46</v>
      </c>
      <c r="W56">
        <f t="shared" si="18"/>
        <v>39</v>
      </c>
      <c r="Y56" s="16" t="str">
        <f t="shared" si="19"/>
        <v>0'00"</v>
      </c>
      <c r="Z56" s="16" t="str">
        <f t="shared" si="9"/>
        <v>0'00"00</v>
      </c>
      <c r="AA56" s="19">
        <f t="shared" si="31"/>
        <v>1</v>
      </c>
      <c r="AB56" s="16" t="str">
        <f t="shared" si="21"/>
        <v>46'39"00</v>
      </c>
    </row>
    <row r="57" spans="1:28" x14ac:dyDescent="0.2">
      <c r="A57" s="1">
        <f t="shared" si="12"/>
        <v>35</v>
      </c>
      <c r="B57" s="1">
        <f t="shared" si="13"/>
        <v>23</v>
      </c>
      <c r="C57" s="1">
        <f t="shared" si="23"/>
        <v>23</v>
      </c>
      <c r="D57" s="1">
        <f t="shared" si="14"/>
        <v>53</v>
      </c>
      <c r="E57" s="12" t="s">
        <v>63</v>
      </c>
      <c r="F57" s="25">
        <v>5</v>
      </c>
      <c r="G57" s="57">
        <v>3320</v>
      </c>
      <c r="H57" s="14"/>
      <c r="I57" s="14">
        <v>35</v>
      </c>
      <c r="J57" s="15">
        <f>VLOOKUP($A57,'入力(タイム)'!$B$5:$C$110,2)*24*60*60-$H57*60</f>
        <v>1951.23</v>
      </c>
      <c r="K57" s="15">
        <f t="shared" si="24"/>
        <v>-48.769999999999982</v>
      </c>
      <c r="M57">
        <f t="shared" si="15"/>
        <v>2000</v>
      </c>
      <c r="N57">
        <f t="shared" si="16"/>
        <v>1951.23</v>
      </c>
      <c r="O57">
        <f t="shared" si="25"/>
        <v>-48.769999999999982</v>
      </c>
      <c r="P57">
        <f t="shared" si="26"/>
        <v>48.769999999999982</v>
      </c>
      <c r="Q57" s="18">
        <f t="shared" si="27"/>
        <v>48.965175999999985</v>
      </c>
      <c r="R57">
        <f t="shared" si="28"/>
        <v>23</v>
      </c>
      <c r="S57" s="18">
        <f t="shared" si="29"/>
        <v>48.965175999999985</v>
      </c>
      <c r="T57">
        <f t="shared" si="17"/>
        <v>23</v>
      </c>
      <c r="U57">
        <f t="shared" si="22"/>
        <v>5.6446759259259232E-4</v>
      </c>
      <c r="V57">
        <f t="shared" si="30"/>
        <v>0</v>
      </c>
      <c r="W57">
        <f t="shared" si="18"/>
        <v>48.769999999999982</v>
      </c>
      <c r="Y57" s="16" t="str">
        <f t="shared" si="19"/>
        <v>33'20"</v>
      </c>
      <c r="Z57" s="16" t="str">
        <f t="shared" si="9"/>
        <v>32'31"23</v>
      </c>
      <c r="AA57" s="19">
        <f t="shared" si="31"/>
        <v>-1</v>
      </c>
      <c r="AB57" s="16" t="str">
        <f t="shared" si="21"/>
        <v>0'48"77</v>
      </c>
    </row>
    <row r="58" spans="1:28" x14ac:dyDescent="0.2">
      <c r="A58" s="1">
        <f t="shared" si="12"/>
        <v>999</v>
      </c>
      <c r="B58" s="1">
        <f t="shared" si="13"/>
        <v>69</v>
      </c>
      <c r="C58" s="1">
        <f t="shared" si="23"/>
        <v>69</v>
      </c>
      <c r="D58" s="1">
        <f t="shared" si="14"/>
        <v>54</v>
      </c>
      <c r="E58" s="12" t="s">
        <v>144</v>
      </c>
      <c r="F58" s="25">
        <v>5</v>
      </c>
      <c r="G58" s="14"/>
      <c r="H58" s="14"/>
      <c r="I58" s="14"/>
      <c r="J58" s="15">
        <f>VLOOKUP($A58,'入力(タイム)'!$B$5:$C$110,2)*24*60*60-$H58*60</f>
        <v>0</v>
      </c>
      <c r="K58" s="15">
        <f t="shared" si="24"/>
        <v>9999</v>
      </c>
      <c r="M58">
        <f t="shared" si="15"/>
        <v>0</v>
      </c>
      <c r="N58">
        <f t="shared" si="16"/>
        <v>0</v>
      </c>
      <c r="O58">
        <f t="shared" si="25"/>
        <v>9999</v>
      </c>
      <c r="P58">
        <f t="shared" si="26"/>
        <v>9999</v>
      </c>
      <c r="Q58" s="18">
        <f t="shared" si="27"/>
        <v>9999.0000540000001</v>
      </c>
      <c r="R58">
        <f t="shared" si="28"/>
        <v>69</v>
      </c>
      <c r="S58" s="18">
        <f t="shared" si="29"/>
        <v>9999.0000540000001</v>
      </c>
      <c r="T58">
        <f t="shared" si="17"/>
        <v>69</v>
      </c>
      <c r="U58">
        <f t="shared" si="22"/>
        <v>0.11572916666666666</v>
      </c>
      <c r="V58">
        <f t="shared" si="30"/>
        <v>46</v>
      </c>
      <c r="W58">
        <f t="shared" si="18"/>
        <v>39</v>
      </c>
      <c r="Y58" s="16" t="str">
        <f t="shared" si="19"/>
        <v>0'00"</v>
      </c>
      <c r="Z58" s="16" t="str">
        <f t="shared" si="9"/>
        <v>0'00"00</v>
      </c>
      <c r="AA58" s="19">
        <f t="shared" si="31"/>
        <v>1</v>
      </c>
      <c r="AB58" s="16" t="str">
        <f t="shared" si="21"/>
        <v>46'39"00</v>
      </c>
    </row>
    <row r="59" spans="1:28" x14ac:dyDescent="0.2">
      <c r="A59" s="1">
        <f t="shared" si="12"/>
        <v>999</v>
      </c>
      <c r="B59" s="1">
        <f t="shared" si="13"/>
        <v>70</v>
      </c>
      <c r="C59" s="1">
        <f t="shared" si="23"/>
        <v>70</v>
      </c>
      <c r="D59" s="1">
        <f t="shared" si="14"/>
        <v>55</v>
      </c>
      <c r="E59" s="12" t="s">
        <v>145</v>
      </c>
      <c r="F59" s="25">
        <v>5</v>
      </c>
      <c r="G59" s="14"/>
      <c r="H59" s="14"/>
      <c r="I59" s="14"/>
      <c r="J59" s="15">
        <f>VLOOKUP($A59,'入力(タイム)'!$B$5:$C$110,2)*24*60*60-$H59*60</f>
        <v>0</v>
      </c>
      <c r="K59" s="15">
        <f t="shared" si="24"/>
        <v>9999</v>
      </c>
      <c r="M59">
        <f t="shared" si="15"/>
        <v>0</v>
      </c>
      <c r="N59">
        <f t="shared" si="16"/>
        <v>0</v>
      </c>
      <c r="O59">
        <f t="shared" si="25"/>
        <v>9999</v>
      </c>
      <c r="P59">
        <f t="shared" si="26"/>
        <v>9999</v>
      </c>
      <c r="Q59" s="18">
        <f t="shared" si="27"/>
        <v>9999.0000550000004</v>
      </c>
      <c r="R59">
        <f t="shared" si="28"/>
        <v>70</v>
      </c>
      <c r="S59" s="18">
        <f t="shared" si="29"/>
        <v>9999.0000550000004</v>
      </c>
      <c r="T59">
        <f t="shared" si="17"/>
        <v>70</v>
      </c>
      <c r="U59">
        <f t="shared" si="22"/>
        <v>0.11572916666666666</v>
      </c>
      <c r="V59">
        <f t="shared" si="30"/>
        <v>46</v>
      </c>
      <c r="W59">
        <f t="shared" si="18"/>
        <v>39</v>
      </c>
      <c r="Y59" s="16" t="str">
        <f t="shared" si="19"/>
        <v>0'00"</v>
      </c>
      <c r="Z59" s="16" t="str">
        <f t="shared" si="9"/>
        <v>0'00"00</v>
      </c>
      <c r="AA59" s="19">
        <f t="shared" si="31"/>
        <v>1</v>
      </c>
      <c r="AB59" s="16" t="str">
        <f t="shared" si="21"/>
        <v>46'39"00</v>
      </c>
    </row>
    <row r="60" spans="1:28" x14ac:dyDescent="0.2">
      <c r="A60" s="1">
        <f t="shared" si="12"/>
        <v>25</v>
      </c>
      <c r="B60" s="1">
        <f t="shared" si="13"/>
        <v>39</v>
      </c>
      <c r="C60" s="1">
        <f t="shared" si="23"/>
        <v>39</v>
      </c>
      <c r="D60" s="1">
        <f t="shared" si="14"/>
        <v>56</v>
      </c>
      <c r="E60" s="12" t="s">
        <v>146</v>
      </c>
      <c r="F60" s="25">
        <v>5</v>
      </c>
      <c r="G60" s="57">
        <v>3420</v>
      </c>
      <c r="H60" s="14"/>
      <c r="I60" s="14">
        <v>25</v>
      </c>
      <c r="J60" s="15">
        <f>VLOOKUP($A60,'入力(タイム)'!$B$5:$C$110,2)*24*60*60-$H60*60</f>
        <v>1717.91</v>
      </c>
      <c r="K60" s="15">
        <f t="shared" si="24"/>
        <v>-342.08999999999992</v>
      </c>
      <c r="M60">
        <f t="shared" si="15"/>
        <v>2060</v>
      </c>
      <c r="N60">
        <f t="shared" si="16"/>
        <v>1717.91</v>
      </c>
      <c r="O60">
        <f t="shared" si="25"/>
        <v>-342.08999999999992</v>
      </c>
      <c r="P60">
        <f t="shared" si="26"/>
        <v>342.08999999999992</v>
      </c>
      <c r="Q60" s="18">
        <f t="shared" si="27"/>
        <v>342.26184699999988</v>
      </c>
      <c r="R60">
        <f t="shared" si="28"/>
        <v>39</v>
      </c>
      <c r="S60" s="18">
        <f t="shared" si="29"/>
        <v>342.26184699999988</v>
      </c>
      <c r="T60">
        <f t="shared" si="17"/>
        <v>39</v>
      </c>
      <c r="U60">
        <f t="shared" si="22"/>
        <v>3.9593749999999994E-3</v>
      </c>
      <c r="V60">
        <f t="shared" si="30"/>
        <v>5</v>
      </c>
      <c r="W60">
        <f t="shared" si="18"/>
        <v>42.089999999999918</v>
      </c>
      <c r="Y60" s="16" t="str">
        <f t="shared" si="19"/>
        <v>34'20"</v>
      </c>
      <c r="Z60" s="16" t="str">
        <f t="shared" si="9"/>
        <v>28'37"91</v>
      </c>
      <c r="AA60" s="19">
        <f t="shared" si="31"/>
        <v>-1</v>
      </c>
      <c r="AB60" s="16" t="str">
        <f t="shared" si="21"/>
        <v>5'42"09</v>
      </c>
    </row>
    <row r="61" spans="1:28" x14ac:dyDescent="0.2">
      <c r="A61" s="1">
        <f t="shared" si="12"/>
        <v>15</v>
      </c>
      <c r="B61" s="1">
        <f t="shared" si="13"/>
        <v>12</v>
      </c>
      <c r="C61" s="1">
        <f t="shared" si="23"/>
        <v>12</v>
      </c>
      <c r="D61" s="1">
        <f t="shared" si="14"/>
        <v>57</v>
      </c>
      <c r="E61" s="12" t="s">
        <v>147</v>
      </c>
      <c r="F61" s="25">
        <v>5</v>
      </c>
      <c r="G61" s="57">
        <v>2530</v>
      </c>
      <c r="H61" s="14"/>
      <c r="I61" s="14">
        <v>15</v>
      </c>
      <c r="J61" s="15">
        <f>VLOOKUP($A61,'入力(タイム)'!$B$5:$C$110,2)*24*60*60-$H61*60</f>
        <v>1506.25</v>
      </c>
      <c r="K61" s="15">
        <f t="shared" si="24"/>
        <v>-23.75</v>
      </c>
      <c r="M61">
        <f t="shared" si="15"/>
        <v>1530</v>
      </c>
      <c r="N61">
        <f t="shared" si="16"/>
        <v>1506.25</v>
      </c>
      <c r="O61">
        <f t="shared" si="25"/>
        <v>-23.75</v>
      </c>
      <c r="P61">
        <f t="shared" si="26"/>
        <v>23.75</v>
      </c>
      <c r="Q61" s="18">
        <f t="shared" si="27"/>
        <v>23.900682000000003</v>
      </c>
      <c r="R61">
        <f t="shared" si="28"/>
        <v>12</v>
      </c>
      <c r="S61" s="18">
        <f t="shared" si="29"/>
        <v>23.900682000000003</v>
      </c>
      <c r="T61">
        <f t="shared" si="17"/>
        <v>12</v>
      </c>
      <c r="U61">
        <f t="shared" si="22"/>
        <v>2.7488425925925928E-4</v>
      </c>
      <c r="V61">
        <f t="shared" si="30"/>
        <v>0</v>
      </c>
      <c r="W61">
        <f t="shared" si="18"/>
        <v>23.75</v>
      </c>
      <c r="Y61" s="16" t="str">
        <f t="shared" si="19"/>
        <v>25'30"</v>
      </c>
      <c r="Z61" s="16" t="str">
        <f t="shared" si="9"/>
        <v>25'06"25</v>
      </c>
      <c r="AA61" s="19">
        <f t="shared" si="31"/>
        <v>-1</v>
      </c>
      <c r="AB61" s="16" t="str">
        <f t="shared" si="21"/>
        <v>0'23"75</v>
      </c>
    </row>
    <row r="62" spans="1:28" x14ac:dyDescent="0.2">
      <c r="A62" s="1">
        <f t="shared" si="12"/>
        <v>20</v>
      </c>
      <c r="B62" s="1">
        <f t="shared" si="13"/>
        <v>7</v>
      </c>
      <c r="C62" s="1">
        <f t="shared" si="23"/>
        <v>7</v>
      </c>
      <c r="D62" s="1">
        <f t="shared" si="14"/>
        <v>58</v>
      </c>
      <c r="E62" s="12" t="s">
        <v>148</v>
      </c>
      <c r="F62" s="25">
        <v>5</v>
      </c>
      <c r="G62" s="57">
        <v>2600</v>
      </c>
      <c r="H62" s="14"/>
      <c r="I62" s="14">
        <v>20</v>
      </c>
      <c r="J62" s="15">
        <f>VLOOKUP($A62,'入力(タイム)'!$B$5:$C$110,2)*24*60*60-$H62*60</f>
        <v>1564.8</v>
      </c>
      <c r="K62" s="15">
        <f t="shared" si="24"/>
        <v>4.7999999999999545</v>
      </c>
      <c r="M62">
        <f t="shared" si="15"/>
        <v>1560</v>
      </c>
      <c r="N62">
        <f t="shared" si="16"/>
        <v>1564.8</v>
      </c>
      <c r="O62">
        <f t="shared" si="25"/>
        <v>4.7999999999999545</v>
      </c>
      <c r="P62">
        <f t="shared" si="26"/>
        <v>4.7999999999999545</v>
      </c>
      <c r="Q62" s="18">
        <f t="shared" si="27"/>
        <v>4.9565379999999548</v>
      </c>
      <c r="R62">
        <f t="shared" si="28"/>
        <v>7</v>
      </c>
      <c r="S62" s="18">
        <f t="shared" si="29"/>
        <v>4.9565379999999548</v>
      </c>
      <c r="T62">
        <f t="shared" si="17"/>
        <v>7</v>
      </c>
      <c r="U62">
        <f t="shared" si="22"/>
        <v>5.5555555555555023E-5</v>
      </c>
      <c r="V62">
        <f t="shared" si="30"/>
        <v>0</v>
      </c>
      <c r="W62">
        <f t="shared" si="18"/>
        <v>4.7999999999999545</v>
      </c>
      <c r="Y62" s="16" t="str">
        <f t="shared" si="19"/>
        <v>26'00"</v>
      </c>
      <c r="Z62" s="16" t="str">
        <f t="shared" si="9"/>
        <v>26'04"80</v>
      </c>
      <c r="AA62" s="19">
        <f t="shared" si="31"/>
        <v>1</v>
      </c>
      <c r="AB62" s="16" t="str">
        <f t="shared" si="21"/>
        <v>0'04"80</v>
      </c>
    </row>
    <row r="63" spans="1:28" x14ac:dyDescent="0.2">
      <c r="A63" s="1">
        <f t="shared" si="12"/>
        <v>999</v>
      </c>
      <c r="B63" s="1">
        <f t="shared" si="13"/>
        <v>71</v>
      </c>
      <c r="C63" s="1">
        <f t="shared" si="23"/>
        <v>71</v>
      </c>
      <c r="D63" s="1">
        <f t="shared" si="14"/>
        <v>59</v>
      </c>
      <c r="E63" s="12" t="s">
        <v>149</v>
      </c>
      <c r="F63" s="25">
        <v>5</v>
      </c>
      <c r="G63" s="14"/>
      <c r="H63" s="14"/>
      <c r="I63" s="14"/>
      <c r="J63" s="15">
        <f>VLOOKUP($A63,'入力(タイム)'!$B$5:$C$110,2)*24*60*60-$H63*60</f>
        <v>0</v>
      </c>
      <c r="K63" s="15">
        <f t="shared" si="24"/>
        <v>9999</v>
      </c>
      <c r="M63">
        <f t="shared" si="15"/>
        <v>0</v>
      </c>
      <c r="N63">
        <f t="shared" si="16"/>
        <v>0</v>
      </c>
      <c r="O63">
        <f t="shared" si="25"/>
        <v>9999</v>
      </c>
      <c r="P63">
        <f t="shared" si="26"/>
        <v>9999</v>
      </c>
      <c r="Q63" s="18">
        <f t="shared" si="27"/>
        <v>9999.000059</v>
      </c>
      <c r="R63">
        <f t="shared" si="28"/>
        <v>71</v>
      </c>
      <c r="S63" s="18">
        <f t="shared" si="29"/>
        <v>9999.000059</v>
      </c>
      <c r="T63">
        <f t="shared" si="17"/>
        <v>71</v>
      </c>
      <c r="U63">
        <f t="shared" si="22"/>
        <v>0.11572916666666666</v>
      </c>
      <c r="V63">
        <f t="shared" si="30"/>
        <v>46</v>
      </c>
      <c r="W63">
        <f t="shared" si="18"/>
        <v>39</v>
      </c>
      <c r="Y63" s="16" t="str">
        <f t="shared" si="19"/>
        <v>0'00"</v>
      </c>
      <c r="Z63" s="16" t="str">
        <f t="shared" si="9"/>
        <v>0'00"00</v>
      </c>
      <c r="AA63" s="19">
        <f t="shared" si="31"/>
        <v>1</v>
      </c>
      <c r="AB63" s="16" t="str">
        <f t="shared" si="21"/>
        <v>46'39"00</v>
      </c>
    </row>
    <row r="64" spans="1:28" x14ac:dyDescent="0.2">
      <c r="A64" s="1">
        <f t="shared" si="12"/>
        <v>999</v>
      </c>
      <c r="B64" s="1">
        <f t="shared" si="13"/>
        <v>72</v>
      </c>
      <c r="C64" s="1">
        <f t="shared" si="23"/>
        <v>72</v>
      </c>
      <c r="D64" s="1">
        <f t="shared" si="14"/>
        <v>60</v>
      </c>
      <c r="E64" s="12" t="s">
        <v>150</v>
      </c>
      <c r="F64" s="25">
        <v>5</v>
      </c>
      <c r="G64" s="14"/>
      <c r="H64" s="14"/>
      <c r="I64" s="14"/>
      <c r="J64" s="15">
        <f>VLOOKUP($A64,'入力(タイム)'!$B$5:$C$110,2)*24*60*60-$H64*60</f>
        <v>0</v>
      </c>
      <c r="K64" s="15">
        <f t="shared" si="24"/>
        <v>9999</v>
      </c>
      <c r="M64">
        <f t="shared" si="15"/>
        <v>0</v>
      </c>
      <c r="N64">
        <f t="shared" si="16"/>
        <v>0</v>
      </c>
      <c r="O64">
        <f t="shared" si="25"/>
        <v>9999</v>
      </c>
      <c r="P64">
        <f t="shared" si="26"/>
        <v>9999</v>
      </c>
      <c r="Q64" s="18">
        <f t="shared" si="27"/>
        <v>9999.0000600000003</v>
      </c>
      <c r="R64">
        <f t="shared" si="28"/>
        <v>72</v>
      </c>
      <c r="S64" s="18">
        <f t="shared" si="29"/>
        <v>9999.0000600000003</v>
      </c>
      <c r="T64">
        <f t="shared" si="17"/>
        <v>72</v>
      </c>
      <c r="U64">
        <f t="shared" si="22"/>
        <v>0.11572916666666666</v>
      </c>
      <c r="V64">
        <f t="shared" si="30"/>
        <v>46</v>
      </c>
      <c r="W64">
        <f t="shared" si="18"/>
        <v>39</v>
      </c>
      <c r="Y64" s="16" t="str">
        <f t="shared" si="19"/>
        <v>0'00"</v>
      </c>
      <c r="Z64" s="16" t="str">
        <f t="shared" si="9"/>
        <v>0'00"00</v>
      </c>
      <c r="AA64" s="19">
        <f t="shared" si="31"/>
        <v>1</v>
      </c>
      <c r="AB64" s="16" t="str">
        <f t="shared" si="21"/>
        <v>46'39"00</v>
      </c>
    </row>
    <row r="65" spans="1:28" x14ac:dyDescent="0.2">
      <c r="A65" s="1">
        <f t="shared" si="12"/>
        <v>999</v>
      </c>
      <c r="B65" s="1">
        <f t="shared" si="13"/>
        <v>73</v>
      </c>
      <c r="C65" s="1">
        <f t="shared" si="23"/>
        <v>73</v>
      </c>
      <c r="D65" s="1">
        <f t="shared" si="14"/>
        <v>61</v>
      </c>
      <c r="E65" s="12" t="s">
        <v>151</v>
      </c>
      <c r="F65" s="25">
        <v>5</v>
      </c>
      <c r="G65" s="14"/>
      <c r="H65" s="14"/>
      <c r="I65" s="14"/>
      <c r="J65" s="15">
        <f>VLOOKUP($A65,'入力(タイム)'!$B$5:$C$110,2)*24*60*60-$H65*60</f>
        <v>0</v>
      </c>
      <c r="K65" s="15">
        <f t="shared" si="24"/>
        <v>9999</v>
      </c>
      <c r="M65">
        <f t="shared" si="15"/>
        <v>0</v>
      </c>
      <c r="N65">
        <f t="shared" si="16"/>
        <v>0</v>
      </c>
      <c r="O65">
        <f t="shared" si="25"/>
        <v>9999</v>
      </c>
      <c r="P65">
        <f t="shared" si="26"/>
        <v>9999</v>
      </c>
      <c r="Q65" s="18">
        <f t="shared" si="27"/>
        <v>9999.0000610000006</v>
      </c>
      <c r="R65">
        <f t="shared" si="28"/>
        <v>73</v>
      </c>
      <c r="S65" s="18">
        <f t="shared" si="29"/>
        <v>9999.0000610000006</v>
      </c>
      <c r="T65">
        <f t="shared" si="17"/>
        <v>73</v>
      </c>
      <c r="U65">
        <f t="shared" si="22"/>
        <v>0.11572916666666666</v>
      </c>
      <c r="V65">
        <f t="shared" si="30"/>
        <v>46</v>
      </c>
      <c r="W65">
        <f t="shared" si="18"/>
        <v>39</v>
      </c>
      <c r="Y65" s="16" t="str">
        <f t="shared" si="19"/>
        <v>0'00"</v>
      </c>
      <c r="Z65" s="16" t="str">
        <f t="shared" si="9"/>
        <v>0'00"00</v>
      </c>
      <c r="AA65" s="19">
        <f t="shared" si="31"/>
        <v>1</v>
      </c>
      <c r="AB65" s="16" t="str">
        <f t="shared" si="21"/>
        <v>46'39"00</v>
      </c>
    </row>
    <row r="66" spans="1:28" x14ac:dyDescent="0.2">
      <c r="A66" s="1">
        <f t="shared" si="12"/>
        <v>999</v>
      </c>
      <c r="B66" s="1">
        <f t="shared" si="13"/>
        <v>74</v>
      </c>
      <c r="C66" s="1">
        <f t="shared" si="23"/>
        <v>74</v>
      </c>
      <c r="D66" s="1">
        <f t="shared" si="14"/>
        <v>62</v>
      </c>
      <c r="E66" s="12" t="s">
        <v>79</v>
      </c>
      <c r="F66" s="25">
        <v>5</v>
      </c>
      <c r="G66" s="14"/>
      <c r="H66" s="14"/>
      <c r="I66" s="14"/>
      <c r="J66" s="15">
        <f>VLOOKUP($A66,'入力(タイム)'!$B$5:$C$110,2)*24*60*60-$H66*60</f>
        <v>0</v>
      </c>
      <c r="K66" s="15">
        <f t="shared" si="24"/>
        <v>9999</v>
      </c>
      <c r="M66">
        <f t="shared" si="15"/>
        <v>0</v>
      </c>
      <c r="N66">
        <f t="shared" si="16"/>
        <v>0</v>
      </c>
      <c r="O66">
        <f t="shared" si="25"/>
        <v>9999</v>
      </c>
      <c r="P66">
        <f t="shared" si="26"/>
        <v>9999</v>
      </c>
      <c r="Q66" s="18">
        <f t="shared" si="27"/>
        <v>9999.0000619999992</v>
      </c>
      <c r="R66">
        <f t="shared" si="28"/>
        <v>74</v>
      </c>
      <c r="S66" s="18">
        <f t="shared" si="29"/>
        <v>9999.0000619999992</v>
      </c>
      <c r="T66">
        <f t="shared" si="17"/>
        <v>74</v>
      </c>
      <c r="U66">
        <f t="shared" si="22"/>
        <v>0.11572916666666666</v>
      </c>
      <c r="V66">
        <f t="shared" si="30"/>
        <v>46</v>
      </c>
      <c r="W66">
        <f t="shared" si="18"/>
        <v>39</v>
      </c>
      <c r="Y66" s="16" t="str">
        <f t="shared" si="19"/>
        <v>0'00"</v>
      </c>
      <c r="Z66" s="16" t="str">
        <f t="shared" si="9"/>
        <v>0'00"00</v>
      </c>
      <c r="AA66" s="19">
        <f t="shared" si="31"/>
        <v>1</v>
      </c>
      <c r="AB66" s="16" t="str">
        <f t="shared" si="21"/>
        <v>46'39"00</v>
      </c>
    </row>
    <row r="67" spans="1:28" x14ac:dyDescent="0.2">
      <c r="A67" s="1">
        <f t="shared" si="12"/>
        <v>999</v>
      </c>
      <c r="B67" s="1">
        <f t="shared" si="13"/>
        <v>75</v>
      </c>
      <c r="C67" s="1">
        <f t="shared" si="23"/>
        <v>75</v>
      </c>
      <c r="D67" s="1">
        <f t="shared" si="14"/>
        <v>63</v>
      </c>
      <c r="E67" s="12" t="s">
        <v>152</v>
      </c>
      <c r="F67" s="25">
        <v>5</v>
      </c>
      <c r="G67" s="14"/>
      <c r="H67" s="14"/>
      <c r="I67" s="14"/>
      <c r="J67" s="15">
        <f>VLOOKUP($A67,'入力(タイム)'!$B$5:$C$110,2)*24*60*60-$H67*60</f>
        <v>0</v>
      </c>
      <c r="K67" s="15">
        <f t="shared" si="24"/>
        <v>9999</v>
      </c>
      <c r="M67">
        <f t="shared" si="15"/>
        <v>0</v>
      </c>
      <c r="N67">
        <f t="shared" si="16"/>
        <v>0</v>
      </c>
      <c r="O67">
        <f t="shared" si="25"/>
        <v>9999</v>
      </c>
      <c r="P67">
        <f t="shared" si="26"/>
        <v>9999</v>
      </c>
      <c r="Q67" s="18">
        <f t="shared" si="27"/>
        <v>9999.0000629999995</v>
      </c>
      <c r="R67">
        <f t="shared" si="28"/>
        <v>75</v>
      </c>
      <c r="S67" s="18">
        <f t="shared" si="29"/>
        <v>9999.0000629999995</v>
      </c>
      <c r="T67">
        <f t="shared" si="17"/>
        <v>75</v>
      </c>
      <c r="U67">
        <f t="shared" si="22"/>
        <v>0.11572916666666666</v>
      </c>
      <c r="V67">
        <f t="shared" si="30"/>
        <v>46</v>
      </c>
      <c r="W67">
        <f t="shared" si="18"/>
        <v>39</v>
      </c>
      <c r="Y67" s="16" t="str">
        <f t="shared" si="19"/>
        <v>0'00"</v>
      </c>
      <c r="Z67" s="16" t="str">
        <f t="shared" si="9"/>
        <v>0'00"00</v>
      </c>
      <c r="AA67" s="19">
        <f t="shared" si="31"/>
        <v>1</v>
      </c>
      <c r="AB67" s="16" t="str">
        <f t="shared" si="21"/>
        <v>46'39"00</v>
      </c>
    </row>
    <row r="68" spans="1:28" x14ac:dyDescent="0.2">
      <c r="A68" s="1">
        <f t="shared" si="12"/>
        <v>999</v>
      </c>
      <c r="B68" s="1">
        <f t="shared" si="13"/>
        <v>76</v>
      </c>
      <c r="C68" s="1">
        <f t="shared" si="23"/>
        <v>76</v>
      </c>
      <c r="D68" s="1">
        <f t="shared" si="14"/>
        <v>64</v>
      </c>
      <c r="E68" s="12" t="s">
        <v>153</v>
      </c>
      <c r="F68" s="25">
        <v>5</v>
      </c>
      <c r="G68" s="14"/>
      <c r="H68" s="14"/>
      <c r="I68" s="14"/>
      <c r="J68" s="15">
        <f>VLOOKUP($A68,'入力(タイム)'!$B$5:$C$110,2)*24*60*60-$H68*60</f>
        <v>0</v>
      </c>
      <c r="K68" s="15">
        <f t="shared" si="24"/>
        <v>9999</v>
      </c>
      <c r="M68">
        <f t="shared" si="15"/>
        <v>0</v>
      </c>
      <c r="N68">
        <f t="shared" si="16"/>
        <v>0</v>
      </c>
      <c r="O68">
        <f t="shared" si="25"/>
        <v>9999</v>
      </c>
      <c r="P68">
        <f t="shared" si="26"/>
        <v>9999</v>
      </c>
      <c r="Q68" s="18">
        <f t="shared" si="27"/>
        <v>9999.0000639999998</v>
      </c>
      <c r="R68">
        <f t="shared" si="28"/>
        <v>76</v>
      </c>
      <c r="S68" s="18">
        <f t="shared" si="29"/>
        <v>9999.0000639999998</v>
      </c>
      <c r="T68">
        <f t="shared" si="17"/>
        <v>76</v>
      </c>
      <c r="U68">
        <f t="shared" si="22"/>
        <v>0.11572916666666666</v>
      </c>
      <c r="V68">
        <f t="shared" si="30"/>
        <v>46</v>
      </c>
      <c r="W68">
        <f t="shared" si="18"/>
        <v>39</v>
      </c>
      <c r="Y68" s="16" t="str">
        <f t="shared" si="19"/>
        <v>0'00"</v>
      </c>
      <c r="Z68" s="16" t="str">
        <f t="shared" si="9"/>
        <v>0'00"00</v>
      </c>
      <c r="AA68" s="19">
        <f t="shared" si="31"/>
        <v>1</v>
      </c>
      <c r="AB68" s="16" t="str">
        <f t="shared" si="21"/>
        <v>46'39"00</v>
      </c>
    </row>
    <row r="69" spans="1:28" x14ac:dyDescent="0.2">
      <c r="A69" s="1">
        <f t="shared" si="12"/>
        <v>14</v>
      </c>
      <c r="B69" s="1">
        <f t="shared" si="13"/>
        <v>9</v>
      </c>
      <c r="C69" s="1">
        <f t="shared" ref="C69:C100" si="32">$R69</f>
        <v>9</v>
      </c>
      <c r="D69" s="1">
        <f t="shared" si="14"/>
        <v>65</v>
      </c>
      <c r="E69" s="12" t="s">
        <v>154</v>
      </c>
      <c r="F69" s="25">
        <v>5</v>
      </c>
      <c r="G69" s="57">
        <v>2440</v>
      </c>
      <c r="H69" s="14"/>
      <c r="I69" s="14">
        <v>14</v>
      </c>
      <c r="J69" s="15">
        <f>VLOOKUP($A69,'入力(タイム)'!$B$5:$C$110,2)*24*60*60-$H69*60</f>
        <v>1464.1900000000003</v>
      </c>
      <c r="K69" s="15">
        <f t="shared" ref="K69:K100" si="33">$O69</f>
        <v>-15.809999999999718</v>
      </c>
      <c r="M69">
        <f t="shared" si="15"/>
        <v>1480</v>
      </c>
      <c r="N69">
        <f t="shared" si="16"/>
        <v>1464.1900000000003</v>
      </c>
      <c r="O69">
        <f t="shared" ref="O69:O100" si="34">IF($N69&lt;=0,9999,$N69-$M69)</f>
        <v>-15.809999999999718</v>
      </c>
      <c r="P69">
        <f t="shared" ref="P69:P100" si="35">ABS($O69)</f>
        <v>15.809999999999718</v>
      </c>
      <c r="Q69" s="18">
        <f t="shared" ref="Q69:Q100" si="36">$P69+$N69/10000+$D69/1000000+ABS(5-$F69)*1000</f>
        <v>15.956483999999717</v>
      </c>
      <c r="R69">
        <f t="shared" ref="R69:R100" si="37">RANK($Q69,$Q$5:$Q$110,1)</f>
        <v>9</v>
      </c>
      <c r="S69" s="18">
        <f t="shared" ref="S69:S100" si="38">$P69+$N69/10000+$D69/1000000</f>
        <v>15.956483999999717</v>
      </c>
      <c r="T69">
        <f t="shared" si="17"/>
        <v>9</v>
      </c>
      <c r="U69">
        <f t="shared" si="22"/>
        <v>1.8298611111110786E-4</v>
      </c>
      <c r="V69">
        <f t="shared" ref="V69:V100" si="39">MINUTE($U69)</f>
        <v>0</v>
      </c>
      <c r="W69">
        <f t="shared" si="18"/>
        <v>15.809999999999718</v>
      </c>
      <c r="Y69" s="16" t="str">
        <f t="shared" si="19"/>
        <v>24'40"</v>
      </c>
      <c r="Z69" s="16" t="str">
        <f t="shared" ref="Z69:Z110" si="40">QUOTIENT($J69,60)&amp;"'"&amp;TEXT(TRUNC(MOD($J69,60)),"00")&amp;""""&amp;TEXT(($J69-TRUNC($J69))*100,"00")</f>
        <v>24'24"19</v>
      </c>
      <c r="AA69" s="19">
        <f t="shared" ref="AA69:AA100" si="41">SIGN($O69)</f>
        <v>-1</v>
      </c>
      <c r="AB69" s="16" t="str">
        <f t="shared" si="21"/>
        <v>0'15"81</v>
      </c>
    </row>
    <row r="70" spans="1:28" x14ac:dyDescent="0.2">
      <c r="A70" s="1">
        <f t="shared" ref="A70:A110" si="42">IF($I70="",999,$I70)</f>
        <v>999</v>
      </c>
      <c r="B70" s="1">
        <f t="shared" ref="B70:B110" si="43">$T70</f>
        <v>77</v>
      </c>
      <c r="C70" s="1">
        <f t="shared" si="32"/>
        <v>77</v>
      </c>
      <c r="D70" s="1">
        <f t="shared" si="14"/>
        <v>66</v>
      </c>
      <c r="E70" s="12" t="s">
        <v>155</v>
      </c>
      <c r="F70" s="25">
        <v>5</v>
      </c>
      <c r="G70" s="14"/>
      <c r="H70" s="14"/>
      <c r="I70" s="14"/>
      <c r="J70" s="15">
        <f>VLOOKUP($A70,'入力(タイム)'!$B$5:$C$110,2)*24*60*60-$H70*60</f>
        <v>0</v>
      </c>
      <c r="K70" s="15">
        <f t="shared" si="33"/>
        <v>9999</v>
      </c>
      <c r="M70">
        <f t="shared" si="15"/>
        <v>0</v>
      </c>
      <c r="N70">
        <f t="shared" ref="N70:N110" si="44">J70</f>
        <v>0</v>
      </c>
      <c r="O70">
        <f t="shared" si="34"/>
        <v>9999</v>
      </c>
      <c r="P70">
        <f t="shared" si="35"/>
        <v>9999</v>
      </c>
      <c r="Q70" s="18">
        <f t="shared" si="36"/>
        <v>9999.0000660000005</v>
      </c>
      <c r="R70">
        <f t="shared" si="37"/>
        <v>77</v>
      </c>
      <c r="S70" s="18">
        <f t="shared" si="38"/>
        <v>9999.0000660000005</v>
      </c>
      <c r="T70">
        <f t="shared" ref="T70:T110" si="45">RANK($S70,$S$5:$S$110,1)</f>
        <v>77</v>
      </c>
      <c r="U70">
        <f t="shared" si="22"/>
        <v>0.11572916666666666</v>
      </c>
      <c r="V70">
        <f t="shared" si="39"/>
        <v>46</v>
      </c>
      <c r="W70">
        <f t="shared" ref="W70:W110" si="46">MOD(P70,60)</f>
        <v>39</v>
      </c>
      <c r="Y70" s="16" t="str">
        <f t="shared" si="19"/>
        <v>0'00"</v>
      </c>
      <c r="Z70" s="16" t="str">
        <f t="shared" si="40"/>
        <v>0'00"00</v>
      </c>
      <c r="AA70" s="19">
        <f t="shared" si="41"/>
        <v>1</v>
      </c>
      <c r="AB70" s="16" t="str">
        <f t="shared" si="21"/>
        <v>46'39"00</v>
      </c>
    </row>
    <row r="71" spans="1:28" x14ac:dyDescent="0.2">
      <c r="A71" s="1">
        <f t="shared" si="42"/>
        <v>999</v>
      </c>
      <c r="B71" s="1">
        <f t="shared" si="43"/>
        <v>78</v>
      </c>
      <c r="C71" s="1">
        <f t="shared" si="32"/>
        <v>78</v>
      </c>
      <c r="D71" s="1">
        <f t="shared" si="14"/>
        <v>67</v>
      </c>
      <c r="E71" s="12" t="s">
        <v>156</v>
      </c>
      <c r="F71" s="25">
        <v>5</v>
      </c>
      <c r="G71" s="14"/>
      <c r="H71" s="14"/>
      <c r="I71" s="14"/>
      <c r="J71" s="15">
        <f>VLOOKUP($A71,'入力(タイム)'!$B$5:$C$110,2)*24*60*60-$H71*60</f>
        <v>0</v>
      </c>
      <c r="K71" s="15">
        <f t="shared" si="33"/>
        <v>9999</v>
      </c>
      <c r="M71">
        <f t="shared" si="15"/>
        <v>0</v>
      </c>
      <c r="N71">
        <f t="shared" si="44"/>
        <v>0</v>
      </c>
      <c r="O71">
        <f t="shared" si="34"/>
        <v>9999</v>
      </c>
      <c r="P71">
        <f t="shared" si="35"/>
        <v>9999</v>
      </c>
      <c r="Q71" s="18">
        <f t="shared" si="36"/>
        <v>9999.0000670000009</v>
      </c>
      <c r="R71">
        <f t="shared" si="37"/>
        <v>78</v>
      </c>
      <c r="S71" s="18">
        <f t="shared" si="38"/>
        <v>9999.0000670000009</v>
      </c>
      <c r="T71">
        <f t="shared" si="45"/>
        <v>78</v>
      </c>
      <c r="U71">
        <f t="shared" si="22"/>
        <v>0.11572916666666666</v>
      </c>
      <c r="V71">
        <f t="shared" si="39"/>
        <v>46</v>
      </c>
      <c r="W71">
        <f t="shared" si="46"/>
        <v>39</v>
      </c>
      <c r="Y71" s="16" t="str">
        <f t="shared" si="19"/>
        <v>0'00"</v>
      </c>
      <c r="Z71" s="16" t="str">
        <f t="shared" si="40"/>
        <v>0'00"00</v>
      </c>
      <c r="AA71" s="19">
        <f t="shared" si="41"/>
        <v>1</v>
      </c>
      <c r="AB71" s="16" t="str">
        <f t="shared" si="21"/>
        <v>46'39"00</v>
      </c>
    </row>
    <row r="72" spans="1:28" x14ac:dyDescent="0.2">
      <c r="A72" s="1">
        <f t="shared" si="42"/>
        <v>29</v>
      </c>
      <c r="B72" s="1">
        <f t="shared" si="43"/>
        <v>24</v>
      </c>
      <c r="C72" s="1">
        <f t="shared" si="32"/>
        <v>24</v>
      </c>
      <c r="D72" s="1">
        <f t="shared" si="14"/>
        <v>68</v>
      </c>
      <c r="E72" s="12" t="s">
        <v>47</v>
      </c>
      <c r="F72" s="25">
        <v>5</v>
      </c>
      <c r="G72" s="57">
        <v>3157</v>
      </c>
      <c r="H72" s="14"/>
      <c r="I72" s="14">
        <v>29</v>
      </c>
      <c r="J72" s="15">
        <f>VLOOKUP($A72,'入力(タイム)'!$B$5:$C$110,2)*24*60*60-$H72*60</f>
        <v>1867.6999999999998</v>
      </c>
      <c r="K72" s="15">
        <f t="shared" si="33"/>
        <v>-49.300000000000182</v>
      </c>
      <c r="M72">
        <f t="shared" si="15"/>
        <v>1917</v>
      </c>
      <c r="N72">
        <f t="shared" si="44"/>
        <v>1867.6999999999998</v>
      </c>
      <c r="O72">
        <f t="shared" si="34"/>
        <v>-49.300000000000182</v>
      </c>
      <c r="P72">
        <f t="shared" si="35"/>
        <v>49.300000000000182</v>
      </c>
      <c r="Q72" s="18">
        <f t="shared" si="36"/>
        <v>49.486838000000184</v>
      </c>
      <c r="R72">
        <f t="shared" si="37"/>
        <v>24</v>
      </c>
      <c r="S72" s="18">
        <f t="shared" si="38"/>
        <v>49.486838000000184</v>
      </c>
      <c r="T72">
        <f t="shared" si="45"/>
        <v>24</v>
      </c>
      <c r="U72">
        <f t="shared" si="22"/>
        <v>5.7060185185185393E-4</v>
      </c>
      <c r="V72">
        <f t="shared" si="39"/>
        <v>0</v>
      </c>
      <c r="W72">
        <f t="shared" si="46"/>
        <v>49.300000000000182</v>
      </c>
      <c r="Y72" s="16" t="str">
        <f t="shared" si="19"/>
        <v>31'57"</v>
      </c>
      <c r="Z72" s="16" t="str">
        <f t="shared" si="40"/>
        <v>31'07"70</v>
      </c>
      <c r="AA72" s="19">
        <f t="shared" si="41"/>
        <v>-1</v>
      </c>
      <c r="AB72" s="16" t="str">
        <f t="shared" si="21"/>
        <v>0'49"30</v>
      </c>
    </row>
    <row r="73" spans="1:28" x14ac:dyDescent="0.2">
      <c r="A73" s="1">
        <f t="shared" si="42"/>
        <v>3</v>
      </c>
      <c r="B73" s="1">
        <f t="shared" si="43"/>
        <v>21</v>
      </c>
      <c r="C73" s="1">
        <f t="shared" si="32"/>
        <v>21</v>
      </c>
      <c r="D73" s="1">
        <f t="shared" si="14"/>
        <v>69</v>
      </c>
      <c r="E73" s="12" t="s">
        <v>157</v>
      </c>
      <c r="F73" s="25">
        <v>5</v>
      </c>
      <c r="G73" s="59">
        <v>2000</v>
      </c>
      <c r="H73" s="14"/>
      <c r="I73" s="14">
        <v>3</v>
      </c>
      <c r="J73" s="15">
        <f>VLOOKUP($A73,'入力(タイム)'!$B$5:$C$110,2)*24*60*60-$H73*60</f>
        <v>1245.52</v>
      </c>
      <c r="K73" s="15">
        <f t="shared" si="33"/>
        <v>45.519999999999982</v>
      </c>
      <c r="M73">
        <f t="shared" si="15"/>
        <v>1200</v>
      </c>
      <c r="N73">
        <f t="shared" si="44"/>
        <v>1245.52</v>
      </c>
      <c r="O73">
        <f t="shared" si="34"/>
        <v>45.519999999999982</v>
      </c>
      <c r="P73">
        <f t="shared" si="35"/>
        <v>45.519999999999982</v>
      </c>
      <c r="Q73" s="18">
        <f t="shared" si="36"/>
        <v>45.644620999999987</v>
      </c>
      <c r="R73">
        <f t="shared" si="37"/>
        <v>21</v>
      </c>
      <c r="S73" s="18">
        <f t="shared" si="38"/>
        <v>45.644620999999987</v>
      </c>
      <c r="T73">
        <f t="shared" si="45"/>
        <v>21</v>
      </c>
      <c r="U73">
        <f t="shared" si="22"/>
        <v>5.2685185185185159E-4</v>
      </c>
      <c r="V73">
        <f t="shared" si="39"/>
        <v>0</v>
      </c>
      <c r="W73">
        <f t="shared" si="46"/>
        <v>45.519999999999982</v>
      </c>
      <c r="Y73" s="16" t="str">
        <f t="shared" si="19"/>
        <v>20'00"</v>
      </c>
      <c r="Z73" s="16" t="str">
        <f t="shared" si="40"/>
        <v>20'45"52</v>
      </c>
      <c r="AA73" s="19">
        <f t="shared" si="41"/>
        <v>1</v>
      </c>
      <c r="AB73" s="16" t="str">
        <f t="shared" si="21"/>
        <v>0'45"52</v>
      </c>
    </row>
    <row r="74" spans="1:28" x14ac:dyDescent="0.2">
      <c r="A74" s="1">
        <f t="shared" si="42"/>
        <v>999</v>
      </c>
      <c r="B74" s="1">
        <f t="shared" si="43"/>
        <v>79</v>
      </c>
      <c r="C74" s="1">
        <f t="shared" si="32"/>
        <v>79</v>
      </c>
      <c r="D74" s="1">
        <f t="shared" si="14"/>
        <v>70</v>
      </c>
      <c r="E74" s="12" t="s">
        <v>158</v>
      </c>
      <c r="F74" s="25">
        <v>5</v>
      </c>
      <c r="G74" s="14"/>
      <c r="H74" s="14"/>
      <c r="I74" s="14"/>
      <c r="J74" s="15">
        <f>VLOOKUP($A74,'入力(タイム)'!$B$5:$C$110,2)*24*60*60-$H74*60</f>
        <v>0</v>
      </c>
      <c r="K74" s="15">
        <f t="shared" si="33"/>
        <v>9999</v>
      </c>
      <c r="M74">
        <f t="shared" si="15"/>
        <v>0</v>
      </c>
      <c r="N74">
        <f t="shared" si="44"/>
        <v>0</v>
      </c>
      <c r="O74">
        <f t="shared" si="34"/>
        <v>9999</v>
      </c>
      <c r="P74">
        <f t="shared" si="35"/>
        <v>9999</v>
      </c>
      <c r="Q74" s="18">
        <f t="shared" si="36"/>
        <v>9999.0000700000001</v>
      </c>
      <c r="R74">
        <f t="shared" si="37"/>
        <v>79</v>
      </c>
      <c r="S74" s="18">
        <f t="shared" si="38"/>
        <v>9999.0000700000001</v>
      </c>
      <c r="T74">
        <f t="shared" si="45"/>
        <v>79</v>
      </c>
      <c r="U74">
        <f t="shared" si="22"/>
        <v>0.11572916666666666</v>
      </c>
      <c r="V74">
        <f t="shared" si="39"/>
        <v>46</v>
      </c>
      <c r="W74">
        <f t="shared" si="46"/>
        <v>39</v>
      </c>
      <c r="Y74" s="16" t="str">
        <f t="shared" si="19"/>
        <v>0'00"</v>
      </c>
      <c r="Z74" s="16" t="str">
        <f t="shared" si="40"/>
        <v>0'00"00</v>
      </c>
      <c r="AA74" s="19">
        <f t="shared" si="41"/>
        <v>1</v>
      </c>
      <c r="AB74" s="16" t="str">
        <f t="shared" si="21"/>
        <v>46'39"00</v>
      </c>
    </row>
    <row r="75" spans="1:28" x14ac:dyDescent="0.2">
      <c r="A75" s="1">
        <f t="shared" si="42"/>
        <v>30</v>
      </c>
      <c r="B75" s="1">
        <f t="shared" si="43"/>
        <v>32</v>
      </c>
      <c r="C75" s="1">
        <f t="shared" si="32"/>
        <v>32</v>
      </c>
      <c r="D75" s="1">
        <f t="shared" si="14"/>
        <v>71</v>
      </c>
      <c r="E75" s="12" t="s">
        <v>159</v>
      </c>
      <c r="F75" s="25">
        <v>5</v>
      </c>
      <c r="G75" s="57">
        <v>3230</v>
      </c>
      <c r="H75" s="14"/>
      <c r="I75" s="14">
        <v>30</v>
      </c>
      <c r="J75" s="15">
        <f>VLOOKUP($A75,'入力(タイム)'!$B$5:$C$110,2)*24*60*60-$H75*60</f>
        <v>1871.36</v>
      </c>
      <c r="K75" s="15">
        <f t="shared" si="33"/>
        <v>-78.6400000000001</v>
      </c>
      <c r="M75">
        <f t="shared" si="15"/>
        <v>1950</v>
      </c>
      <c r="N75">
        <f t="shared" si="44"/>
        <v>1871.36</v>
      </c>
      <c r="O75">
        <f t="shared" si="34"/>
        <v>-78.6400000000001</v>
      </c>
      <c r="P75">
        <f t="shared" si="35"/>
        <v>78.6400000000001</v>
      </c>
      <c r="Q75" s="18">
        <f t="shared" si="36"/>
        <v>78.827207000000101</v>
      </c>
      <c r="R75">
        <f t="shared" si="37"/>
        <v>32</v>
      </c>
      <c r="S75" s="18">
        <f t="shared" si="38"/>
        <v>78.827207000000101</v>
      </c>
      <c r="T75">
        <f t="shared" si="45"/>
        <v>32</v>
      </c>
      <c r="U75">
        <f t="shared" si="22"/>
        <v>9.1018518518518629E-4</v>
      </c>
      <c r="V75">
        <f t="shared" si="39"/>
        <v>1</v>
      </c>
      <c r="W75">
        <f t="shared" si="46"/>
        <v>18.6400000000001</v>
      </c>
      <c r="Y75" s="16" t="str">
        <f t="shared" si="19"/>
        <v>32'30"</v>
      </c>
      <c r="Z75" s="16" t="str">
        <f t="shared" si="40"/>
        <v>31'11"36</v>
      </c>
      <c r="AA75" s="19">
        <f t="shared" si="41"/>
        <v>-1</v>
      </c>
      <c r="AB75" s="16" t="str">
        <f t="shared" si="21"/>
        <v>1'18"64</v>
      </c>
    </row>
    <row r="76" spans="1:28" x14ac:dyDescent="0.2">
      <c r="A76" s="1">
        <f t="shared" si="42"/>
        <v>999</v>
      </c>
      <c r="B76" s="1">
        <f t="shared" si="43"/>
        <v>80</v>
      </c>
      <c r="C76" s="1">
        <f t="shared" si="32"/>
        <v>80</v>
      </c>
      <c r="D76" s="1">
        <f t="shared" si="14"/>
        <v>72</v>
      </c>
      <c r="E76" s="12" t="s">
        <v>160</v>
      </c>
      <c r="F76" s="25">
        <v>5</v>
      </c>
      <c r="G76" s="14"/>
      <c r="H76" s="14"/>
      <c r="I76" s="14"/>
      <c r="J76" s="15">
        <f>VLOOKUP($A76,'入力(タイム)'!$B$5:$C$110,2)*24*60*60-$H76*60</f>
        <v>0</v>
      </c>
      <c r="K76" s="15">
        <f t="shared" si="33"/>
        <v>9999</v>
      </c>
      <c r="M76">
        <f t="shared" si="15"/>
        <v>0</v>
      </c>
      <c r="N76">
        <f t="shared" si="44"/>
        <v>0</v>
      </c>
      <c r="O76">
        <f t="shared" si="34"/>
        <v>9999</v>
      </c>
      <c r="P76">
        <f t="shared" si="35"/>
        <v>9999</v>
      </c>
      <c r="Q76" s="18">
        <f t="shared" si="36"/>
        <v>9999.0000720000007</v>
      </c>
      <c r="R76">
        <f t="shared" si="37"/>
        <v>80</v>
      </c>
      <c r="S76" s="18">
        <f t="shared" si="38"/>
        <v>9999.0000720000007</v>
      </c>
      <c r="T76">
        <f t="shared" si="45"/>
        <v>80</v>
      </c>
      <c r="U76">
        <f t="shared" si="22"/>
        <v>0.11572916666666666</v>
      </c>
      <c r="V76">
        <f t="shared" si="39"/>
        <v>46</v>
      </c>
      <c r="W76">
        <f t="shared" si="46"/>
        <v>39</v>
      </c>
      <c r="Y76" s="16" t="str">
        <f t="shared" si="19"/>
        <v>0'00"</v>
      </c>
      <c r="Z76" s="16" t="str">
        <f t="shared" si="40"/>
        <v>0'00"00</v>
      </c>
      <c r="AA76" s="19">
        <f t="shared" si="41"/>
        <v>1</v>
      </c>
      <c r="AB76" s="16" t="str">
        <f t="shared" si="21"/>
        <v>46'39"00</v>
      </c>
    </row>
    <row r="77" spans="1:28" x14ac:dyDescent="0.2">
      <c r="A77" s="1">
        <f t="shared" si="42"/>
        <v>999</v>
      </c>
      <c r="B77" s="1">
        <f t="shared" si="43"/>
        <v>81</v>
      </c>
      <c r="C77" s="1">
        <f t="shared" si="32"/>
        <v>81</v>
      </c>
      <c r="D77" s="1">
        <f t="shared" si="14"/>
        <v>73</v>
      </c>
      <c r="E77" s="12" t="s">
        <v>161</v>
      </c>
      <c r="F77" s="25">
        <v>5</v>
      </c>
      <c r="G77" s="14"/>
      <c r="H77" s="14"/>
      <c r="I77" s="14"/>
      <c r="J77" s="15">
        <f>VLOOKUP($A77,'入力(タイム)'!$B$5:$C$110,2)*24*60*60-$H77*60</f>
        <v>0</v>
      </c>
      <c r="K77" s="15">
        <f t="shared" si="33"/>
        <v>9999</v>
      </c>
      <c r="M77">
        <f t="shared" si="15"/>
        <v>0</v>
      </c>
      <c r="N77">
        <f t="shared" si="44"/>
        <v>0</v>
      </c>
      <c r="O77">
        <f t="shared" si="34"/>
        <v>9999</v>
      </c>
      <c r="P77">
        <f t="shared" si="35"/>
        <v>9999</v>
      </c>
      <c r="Q77" s="18">
        <f t="shared" si="36"/>
        <v>9999.0000729999992</v>
      </c>
      <c r="R77">
        <f t="shared" si="37"/>
        <v>81</v>
      </c>
      <c r="S77" s="18">
        <f t="shared" si="38"/>
        <v>9999.0000729999992</v>
      </c>
      <c r="T77">
        <f t="shared" si="45"/>
        <v>81</v>
      </c>
      <c r="U77">
        <f t="shared" si="22"/>
        <v>0.11572916666666666</v>
      </c>
      <c r="V77">
        <f t="shared" si="39"/>
        <v>46</v>
      </c>
      <c r="W77">
        <f t="shared" si="46"/>
        <v>39</v>
      </c>
      <c r="Y77" s="16" t="str">
        <f t="shared" si="19"/>
        <v>0'00"</v>
      </c>
      <c r="Z77" s="16" t="str">
        <f t="shared" si="40"/>
        <v>0'00"00</v>
      </c>
      <c r="AA77" s="19">
        <f t="shared" si="41"/>
        <v>1</v>
      </c>
      <c r="AB77" s="16" t="str">
        <f t="shared" si="21"/>
        <v>46'39"00</v>
      </c>
    </row>
    <row r="78" spans="1:28" x14ac:dyDescent="0.2">
      <c r="A78" s="1">
        <f t="shared" si="42"/>
        <v>999</v>
      </c>
      <c r="B78" s="1">
        <f t="shared" si="43"/>
        <v>82</v>
      </c>
      <c r="C78" s="1">
        <f t="shared" si="32"/>
        <v>82</v>
      </c>
      <c r="D78" s="1">
        <f t="shared" si="14"/>
        <v>74</v>
      </c>
      <c r="E78" s="12" t="s">
        <v>162</v>
      </c>
      <c r="F78" s="25">
        <v>5</v>
      </c>
      <c r="G78" s="14"/>
      <c r="H78" s="14"/>
      <c r="I78" s="14"/>
      <c r="J78" s="15">
        <f>VLOOKUP($A78,'入力(タイム)'!$B$5:$C$110,2)*24*60*60-$H78*60</f>
        <v>0</v>
      </c>
      <c r="K78" s="15">
        <f t="shared" si="33"/>
        <v>9999</v>
      </c>
      <c r="M78">
        <f t="shared" si="15"/>
        <v>0</v>
      </c>
      <c r="N78">
        <f t="shared" si="44"/>
        <v>0</v>
      </c>
      <c r="O78">
        <f t="shared" si="34"/>
        <v>9999</v>
      </c>
      <c r="P78">
        <f t="shared" si="35"/>
        <v>9999</v>
      </c>
      <c r="Q78" s="18">
        <f t="shared" si="36"/>
        <v>9999.0000739999996</v>
      </c>
      <c r="R78">
        <f t="shared" si="37"/>
        <v>82</v>
      </c>
      <c r="S78" s="18">
        <f t="shared" si="38"/>
        <v>9999.0000739999996</v>
      </c>
      <c r="T78">
        <f t="shared" si="45"/>
        <v>82</v>
      </c>
      <c r="U78">
        <f t="shared" si="22"/>
        <v>0.11572916666666666</v>
      </c>
      <c r="V78">
        <f t="shared" si="39"/>
        <v>46</v>
      </c>
      <c r="W78">
        <f t="shared" si="46"/>
        <v>39</v>
      </c>
      <c r="Y78" s="16" t="str">
        <f t="shared" si="19"/>
        <v>0'00"</v>
      </c>
      <c r="Z78" s="16" t="str">
        <f t="shared" si="40"/>
        <v>0'00"00</v>
      </c>
      <c r="AA78" s="19">
        <f t="shared" si="41"/>
        <v>1</v>
      </c>
      <c r="AB78" s="16" t="str">
        <f t="shared" si="21"/>
        <v>46'39"00</v>
      </c>
    </row>
    <row r="79" spans="1:28" x14ac:dyDescent="0.2">
      <c r="A79" s="1">
        <f t="shared" si="42"/>
        <v>39</v>
      </c>
      <c r="B79" s="1">
        <f t="shared" si="43"/>
        <v>38</v>
      </c>
      <c r="C79" s="1">
        <f t="shared" si="32"/>
        <v>38</v>
      </c>
      <c r="D79" s="1">
        <f t="shared" si="14"/>
        <v>75</v>
      </c>
      <c r="E79" s="12" t="s">
        <v>163</v>
      </c>
      <c r="F79" s="25">
        <v>5</v>
      </c>
      <c r="G79" s="57">
        <v>4000</v>
      </c>
      <c r="H79" s="14"/>
      <c r="I79" s="14">
        <v>39</v>
      </c>
      <c r="J79" s="15">
        <f>VLOOKUP($A79,'入力(タイム)'!$B$5:$C$110,2)*24*60*60-$H79*60</f>
        <v>2165.1400000000003</v>
      </c>
      <c r="K79" s="15">
        <f t="shared" si="33"/>
        <v>-234.85999999999967</v>
      </c>
      <c r="M79">
        <f t="shared" si="15"/>
        <v>2400</v>
      </c>
      <c r="N79">
        <f t="shared" si="44"/>
        <v>2165.1400000000003</v>
      </c>
      <c r="O79">
        <f t="shared" si="34"/>
        <v>-234.85999999999967</v>
      </c>
      <c r="P79">
        <f t="shared" si="35"/>
        <v>234.85999999999967</v>
      </c>
      <c r="Q79" s="18">
        <f t="shared" si="36"/>
        <v>235.07658899999967</v>
      </c>
      <c r="R79">
        <f t="shared" si="37"/>
        <v>38</v>
      </c>
      <c r="S79" s="18">
        <f t="shared" si="38"/>
        <v>235.07658899999967</v>
      </c>
      <c r="T79">
        <f t="shared" si="45"/>
        <v>38</v>
      </c>
      <c r="U79">
        <f t="shared" si="22"/>
        <v>2.7182870370370334E-3</v>
      </c>
      <c r="V79">
        <f t="shared" si="39"/>
        <v>3</v>
      </c>
      <c r="W79">
        <f t="shared" si="46"/>
        <v>54.859999999999673</v>
      </c>
      <c r="Y79" s="16" t="str">
        <f t="shared" si="19"/>
        <v>40'00"</v>
      </c>
      <c r="Z79" s="16" t="str">
        <f t="shared" si="40"/>
        <v>36'05"14</v>
      </c>
      <c r="AA79" s="19">
        <f t="shared" si="41"/>
        <v>-1</v>
      </c>
      <c r="AB79" s="16" t="str">
        <f t="shared" si="21"/>
        <v>3'54"86</v>
      </c>
    </row>
    <row r="80" spans="1:28" x14ac:dyDescent="0.2">
      <c r="A80" s="1">
        <f t="shared" si="42"/>
        <v>999</v>
      </c>
      <c r="B80" s="1">
        <f t="shared" si="43"/>
        <v>83</v>
      </c>
      <c r="C80" s="1">
        <f t="shared" si="32"/>
        <v>83</v>
      </c>
      <c r="D80" s="1">
        <f t="shared" si="14"/>
        <v>76</v>
      </c>
      <c r="E80" s="12" t="s">
        <v>164</v>
      </c>
      <c r="F80" s="25">
        <v>5</v>
      </c>
      <c r="G80" s="14"/>
      <c r="H80" s="14"/>
      <c r="I80" s="14"/>
      <c r="J80" s="15">
        <f>VLOOKUP($A80,'入力(タイム)'!$B$5:$C$110,2)*24*60*60-$H80*60</f>
        <v>0</v>
      </c>
      <c r="K80" s="15">
        <f t="shared" si="33"/>
        <v>9999</v>
      </c>
      <c r="M80">
        <f t="shared" si="15"/>
        <v>0</v>
      </c>
      <c r="N80">
        <f t="shared" si="44"/>
        <v>0</v>
      </c>
      <c r="O80">
        <f t="shared" si="34"/>
        <v>9999</v>
      </c>
      <c r="P80">
        <f t="shared" si="35"/>
        <v>9999</v>
      </c>
      <c r="Q80" s="18">
        <f t="shared" si="36"/>
        <v>9999.0000760000003</v>
      </c>
      <c r="R80">
        <f t="shared" si="37"/>
        <v>83</v>
      </c>
      <c r="S80" s="18">
        <f t="shared" si="38"/>
        <v>9999.0000760000003</v>
      </c>
      <c r="T80">
        <f t="shared" si="45"/>
        <v>83</v>
      </c>
      <c r="U80">
        <f t="shared" si="22"/>
        <v>0.11572916666666666</v>
      </c>
      <c r="V80">
        <f t="shared" si="39"/>
        <v>46</v>
      </c>
      <c r="W80">
        <f t="shared" si="46"/>
        <v>39</v>
      </c>
      <c r="Y80" s="16" t="str">
        <f t="shared" si="19"/>
        <v>0'00"</v>
      </c>
      <c r="Z80" s="16" t="str">
        <f t="shared" si="40"/>
        <v>0'00"00</v>
      </c>
      <c r="AA80" s="19">
        <f t="shared" si="41"/>
        <v>1</v>
      </c>
      <c r="AB80" s="16" t="str">
        <f t="shared" ref="AB80:AB110" si="47">$V80&amp;"'"&amp;TEXT(TRUNC($W80),"00")&amp;""""&amp;TEXT(($P80-TRUNC($P80))*100,"00")</f>
        <v>46'39"00</v>
      </c>
    </row>
    <row r="81" spans="1:28" x14ac:dyDescent="0.2">
      <c r="A81" s="1">
        <f t="shared" si="42"/>
        <v>999</v>
      </c>
      <c r="B81" s="1">
        <f t="shared" si="43"/>
        <v>84</v>
      </c>
      <c r="C81" s="1">
        <f t="shared" si="32"/>
        <v>84</v>
      </c>
      <c r="D81" s="1">
        <f t="shared" si="14"/>
        <v>77</v>
      </c>
      <c r="E81" s="12" t="s">
        <v>80</v>
      </c>
      <c r="F81" s="25">
        <v>5</v>
      </c>
      <c r="G81" s="14"/>
      <c r="H81" s="14"/>
      <c r="I81" s="14"/>
      <c r="J81" s="15">
        <f>VLOOKUP($A81,'入力(タイム)'!$B$5:$C$110,2)*24*60*60-$H81*60</f>
        <v>0</v>
      </c>
      <c r="K81" s="15">
        <f t="shared" si="33"/>
        <v>9999</v>
      </c>
      <c r="M81">
        <f t="shared" si="15"/>
        <v>0</v>
      </c>
      <c r="N81">
        <f t="shared" si="44"/>
        <v>0</v>
      </c>
      <c r="O81">
        <f t="shared" si="34"/>
        <v>9999</v>
      </c>
      <c r="P81">
        <f t="shared" si="35"/>
        <v>9999</v>
      </c>
      <c r="Q81" s="18">
        <f t="shared" si="36"/>
        <v>9999.0000770000006</v>
      </c>
      <c r="R81">
        <f t="shared" si="37"/>
        <v>84</v>
      </c>
      <c r="S81" s="18">
        <f t="shared" si="38"/>
        <v>9999.0000770000006</v>
      </c>
      <c r="T81">
        <f t="shared" si="45"/>
        <v>84</v>
      </c>
      <c r="U81">
        <f t="shared" si="22"/>
        <v>0.11572916666666666</v>
      </c>
      <c r="V81">
        <f t="shared" si="39"/>
        <v>46</v>
      </c>
      <c r="W81">
        <f t="shared" si="46"/>
        <v>39</v>
      </c>
      <c r="Y81" s="16" t="str">
        <f t="shared" si="19"/>
        <v>0'00"</v>
      </c>
      <c r="Z81" s="16" t="str">
        <f t="shared" si="40"/>
        <v>0'00"00</v>
      </c>
      <c r="AA81" s="19">
        <f t="shared" si="41"/>
        <v>1</v>
      </c>
      <c r="AB81" s="16" t="str">
        <f t="shared" si="47"/>
        <v>46'39"00</v>
      </c>
    </row>
    <row r="82" spans="1:28" x14ac:dyDescent="0.2">
      <c r="A82" s="1">
        <f t="shared" si="42"/>
        <v>999</v>
      </c>
      <c r="B82" s="1">
        <f t="shared" si="43"/>
        <v>85</v>
      </c>
      <c r="C82" s="1">
        <f t="shared" si="32"/>
        <v>85</v>
      </c>
      <c r="D82" s="1">
        <f t="shared" si="14"/>
        <v>78</v>
      </c>
      <c r="E82" s="12" t="s">
        <v>165</v>
      </c>
      <c r="F82" s="25">
        <v>5</v>
      </c>
      <c r="G82" s="14"/>
      <c r="H82" s="14"/>
      <c r="I82" s="14"/>
      <c r="J82" s="15">
        <f>VLOOKUP($A82,'入力(タイム)'!$B$5:$C$110,2)*24*60*60-$H82*60</f>
        <v>0</v>
      </c>
      <c r="K82" s="15">
        <f t="shared" si="33"/>
        <v>9999</v>
      </c>
      <c r="M82">
        <f t="shared" si="15"/>
        <v>0</v>
      </c>
      <c r="N82">
        <f t="shared" si="44"/>
        <v>0</v>
      </c>
      <c r="O82">
        <f t="shared" si="34"/>
        <v>9999</v>
      </c>
      <c r="P82">
        <f t="shared" si="35"/>
        <v>9999</v>
      </c>
      <c r="Q82" s="18">
        <f t="shared" si="36"/>
        <v>9999.0000779999991</v>
      </c>
      <c r="R82">
        <f t="shared" si="37"/>
        <v>85</v>
      </c>
      <c r="S82" s="18">
        <f t="shared" si="38"/>
        <v>9999.0000779999991</v>
      </c>
      <c r="T82">
        <f t="shared" si="45"/>
        <v>85</v>
      </c>
      <c r="U82">
        <f t="shared" si="22"/>
        <v>0.11572916666666666</v>
      </c>
      <c r="V82">
        <f t="shared" si="39"/>
        <v>46</v>
      </c>
      <c r="W82">
        <f t="shared" si="46"/>
        <v>39</v>
      </c>
      <c r="Y82" s="16" t="str">
        <f t="shared" si="19"/>
        <v>0'00"</v>
      </c>
      <c r="Z82" s="16" t="str">
        <f t="shared" si="40"/>
        <v>0'00"00</v>
      </c>
      <c r="AA82" s="19">
        <f t="shared" si="41"/>
        <v>1</v>
      </c>
      <c r="AB82" s="16" t="str">
        <f t="shared" si="47"/>
        <v>46'39"00</v>
      </c>
    </row>
    <row r="83" spans="1:28" x14ac:dyDescent="0.2">
      <c r="A83" s="1">
        <f t="shared" si="42"/>
        <v>999</v>
      </c>
      <c r="B83" s="1">
        <f t="shared" si="43"/>
        <v>86</v>
      </c>
      <c r="C83" s="1">
        <f t="shared" si="32"/>
        <v>86</v>
      </c>
      <c r="D83" s="1">
        <f t="shared" si="14"/>
        <v>79</v>
      </c>
      <c r="E83" s="12" t="s">
        <v>166</v>
      </c>
      <c r="F83" s="25">
        <v>5</v>
      </c>
      <c r="G83" s="14"/>
      <c r="H83" s="14"/>
      <c r="I83" s="14"/>
      <c r="J83" s="15">
        <f>VLOOKUP($A83,'入力(タイム)'!$B$5:$C$110,2)*24*60*60-$H83*60</f>
        <v>0</v>
      </c>
      <c r="K83" s="15">
        <f t="shared" si="33"/>
        <v>9999</v>
      </c>
      <c r="M83">
        <f t="shared" si="15"/>
        <v>0</v>
      </c>
      <c r="N83">
        <f t="shared" si="44"/>
        <v>0</v>
      </c>
      <c r="O83">
        <f t="shared" si="34"/>
        <v>9999</v>
      </c>
      <c r="P83">
        <f t="shared" si="35"/>
        <v>9999</v>
      </c>
      <c r="Q83" s="18">
        <f t="shared" si="36"/>
        <v>9999.0000789999995</v>
      </c>
      <c r="R83">
        <f t="shared" si="37"/>
        <v>86</v>
      </c>
      <c r="S83" s="18">
        <f t="shared" si="38"/>
        <v>9999.0000789999995</v>
      </c>
      <c r="T83">
        <f t="shared" si="45"/>
        <v>86</v>
      </c>
      <c r="U83">
        <f t="shared" si="22"/>
        <v>0.11572916666666666</v>
      </c>
      <c r="V83">
        <f t="shared" si="39"/>
        <v>46</v>
      </c>
      <c r="W83">
        <f t="shared" si="46"/>
        <v>39</v>
      </c>
      <c r="Y83" s="16" t="str">
        <f t="shared" si="19"/>
        <v>0'00"</v>
      </c>
      <c r="Z83" s="16" t="str">
        <f t="shared" si="40"/>
        <v>0'00"00</v>
      </c>
      <c r="AA83" s="19">
        <f t="shared" si="41"/>
        <v>1</v>
      </c>
      <c r="AB83" s="16" t="str">
        <f t="shared" si="47"/>
        <v>46'39"00</v>
      </c>
    </row>
    <row r="84" spans="1:28" x14ac:dyDescent="0.2">
      <c r="A84" s="1">
        <f t="shared" si="42"/>
        <v>1</v>
      </c>
      <c r="B84" s="1">
        <f t="shared" si="43"/>
        <v>16</v>
      </c>
      <c r="C84" s="1">
        <f t="shared" si="32"/>
        <v>16</v>
      </c>
      <c r="D84" s="1">
        <f t="shared" si="14"/>
        <v>80</v>
      </c>
      <c r="E84" s="12" t="s">
        <v>45</v>
      </c>
      <c r="F84" s="25">
        <v>5</v>
      </c>
      <c r="G84" s="59">
        <v>1959</v>
      </c>
      <c r="H84" s="14"/>
      <c r="I84" s="14">
        <v>1</v>
      </c>
      <c r="J84" s="15">
        <f>VLOOKUP($A84,'入力(タイム)'!$B$5:$C$110,2)*24*60*60-$H84*60</f>
        <v>1168.1099999999999</v>
      </c>
      <c r="K84" s="15">
        <f t="shared" si="33"/>
        <v>-30.8900000000001</v>
      </c>
      <c r="M84">
        <f t="shared" si="15"/>
        <v>1199</v>
      </c>
      <c r="N84">
        <f t="shared" si="44"/>
        <v>1168.1099999999999</v>
      </c>
      <c r="O84">
        <f t="shared" si="34"/>
        <v>-30.8900000000001</v>
      </c>
      <c r="P84">
        <f t="shared" si="35"/>
        <v>30.8900000000001</v>
      </c>
      <c r="Q84" s="18">
        <f t="shared" si="36"/>
        <v>31.006891000000099</v>
      </c>
      <c r="R84">
        <f t="shared" si="37"/>
        <v>16</v>
      </c>
      <c r="S84" s="18">
        <f t="shared" si="38"/>
        <v>31.006891000000099</v>
      </c>
      <c r="T84">
        <f t="shared" si="45"/>
        <v>16</v>
      </c>
      <c r="U84">
        <f t="shared" si="22"/>
        <v>3.5752314814814935E-4</v>
      </c>
      <c r="V84">
        <f t="shared" si="39"/>
        <v>0</v>
      </c>
      <c r="W84">
        <f t="shared" si="46"/>
        <v>30.8900000000001</v>
      </c>
      <c r="Y84" s="16" t="str">
        <f t="shared" si="19"/>
        <v>19'59"</v>
      </c>
      <c r="Z84" s="16" t="str">
        <f t="shared" si="40"/>
        <v>19'28"11</v>
      </c>
      <c r="AA84" s="19">
        <f t="shared" si="41"/>
        <v>-1</v>
      </c>
      <c r="AB84" s="16" t="str">
        <f t="shared" si="47"/>
        <v>0'30"89</v>
      </c>
    </row>
    <row r="85" spans="1:28" x14ac:dyDescent="0.2">
      <c r="A85" s="1">
        <f t="shared" si="42"/>
        <v>999</v>
      </c>
      <c r="B85" s="1">
        <f t="shared" si="43"/>
        <v>87</v>
      </c>
      <c r="C85" s="1">
        <f t="shared" si="32"/>
        <v>87</v>
      </c>
      <c r="D85" s="1">
        <f t="shared" si="14"/>
        <v>81</v>
      </c>
      <c r="E85" s="12" t="s">
        <v>65</v>
      </c>
      <c r="F85" s="25">
        <v>5</v>
      </c>
      <c r="G85" s="14"/>
      <c r="H85" s="14"/>
      <c r="I85" s="14"/>
      <c r="J85" s="15">
        <f>VLOOKUP($A85,'入力(タイム)'!$B$5:$C$110,2)*24*60*60-$H85*60</f>
        <v>0</v>
      </c>
      <c r="K85" s="15">
        <f t="shared" si="33"/>
        <v>9999</v>
      </c>
      <c r="M85">
        <f t="shared" si="15"/>
        <v>0</v>
      </c>
      <c r="N85">
        <f t="shared" si="44"/>
        <v>0</v>
      </c>
      <c r="O85">
        <f t="shared" si="34"/>
        <v>9999</v>
      </c>
      <c r="P85">
        <f t="shared" si="35"/>
        <v>9999</v>
      </c>
      <c r="Q85" s="18">
        <f t="shared" si="36"/>
        <v>9999.0000810000001</v>
      </c>
      <c r="R85">
        <f t="shared" si="37"/>
        <v>87</v>
      </c>
      <c r="S85" s="18">
        <f t="shared" si="38"/>
        <v>9999.0000810000001</v>
      </c>
      <c r="T85">
        <f t="shared" si="45"/>
        <v>87</v>
      </c>
      <c r="U85">
        <f t="shared" si="22"/>
        <v>0.11572916666666666</v>
      </c>
      <c r="V85">
        <f t="shared" si="39"/>
        <v>46</v>
      </c>
      <c r="W85">
        <f t="shared" si="46"/>
        <v>39</v>
      </c>
      <c r="Y85" s="16" t="str">
        <f t="shared" si="19"/>
        <v>0'00"</v>
      </c>
      <c r="Z85" s="16" t="str">
        <f t="shared" si="40"/>
        <v>0'00"00</v>
      </c>
      <c r="AA85" s="19">
        <f t="shared" si="41"/>
        <v>1</v>
      </c>
      <c r="AB85" s="16" t="str">
        <f t="shared" si="47"/>
        <v>46'39"00</v>
      </c>
    </row>
    <row r="86" spans="1:28" x14ac:dyDescent="0.2">
      <c r="A86" s="1">
        <f t="shared" si="42"/>
        <v>999</v>
      </c>
      <c r="B86" s="1">
        <f t="shared" si="43"/>
        <v>88</v>
      </c>
      <c r="C86" s="1">
        <f t="shared" si="32"/>
        <v>88</v>
      </c>
      <c r="D86" s="1">
        <f t="shared" si="14"/>
        <v>82</v>
      </c>
      <c r="E86" s="12" t="s">
        <v>167</v>
      </c>
      <c r="F86" s="25">
        <v>5</v>
      </c>
      <c r="G86" s="14"/>
      <c r="H86" s="14"/>
      <c r="I86" s="14"/>
      <c r="J86" s="15">
        <f>VLOOKUP($A86,'入力(タイム)'!$B$5:$C$110,2)*24*60*60-$H86*60</f>
        <v>0</v>
      </c>
      <c r="K86" s="15">
        <f t="shared" si="33"/>
        <v>9999</v>
      </c>
      <c r="M86">
        <f t="shared" si="15"/>
        <v>0</v>
      </c>
      <c r="N86">
        <f t="shared" si="44"/>
        <v>0</v>
      </c>
      <c r="O86">
        <f t="shared" si="34"/>
        <v>9999</v>
      </c>
      <c r="P86">
        <f t="shared" si="35"/>
        <v>9999</v>
      </c>
      <c r="Q86" s="18">
        <f t="shared" si="36"/>
        <v>9999.0000820000005</v>
      </c>
      <c r="R86">
        <f t="shared" si="37"/>
        <v>88</v>
      </c>
      <c r="S86" s="18">
        <f t="shared" si="38"/>
        <v>9999.0000820000005</v>
      </c>
      <c r="T86">
        <f t="shared" si="45"/>
        <v>88</v>
      </c>
      <c r="U86">
        <f t="shared" si="22"/>
        <v>0.11572916666666666</v>
      </c>
      <c r="V86">
        <f t="shared" si="39"/>
        <v>46</v>
      </c>
      <c r="W86">
        <f t="shared" si="46"/>
        <v>39</v>
      </c>
      <c r="Y86" s="16" t="str">
        <f t="shared" si="19"/>
        <v>0'00"</v>
      </c>
      <c r="Z86" s="16" t="str">
        <f t="shared" si="40"/>
        <v>0'00"00</v>
      </c>
      <c r="AA86" s="19">
        <f t="shared" si="41"/>
        <v>1</v>
      </c>
      <c r="AB86" s="16" t="str">
        <f t="shared" si="47"/>
        <v>46'39"00</v>
      </c>
    </row>
    <row r="87" spans="1:28" x14ac:dyDescent="0.2">
      <c r="A87" s="1">
        <f t="shared" si="42"/>
        <v>32</v>
      </c>
      <c r="B87" s="1">
        <f t="shared" si="43"/>
        <v>26</v>
      </c>
      <c r="C87" s="1">
        <f t="shared" si="32"/>
        <v>26</v>
      </c>
      <c r="D87" s="1">
        <f t="shared" si="14"/>
        <v>83</v>
      </c>
      <c r="E87" s="12" t="s">
        <v>48</v>
      </c>
      <c r="F87" s="25">
        <v>5</v>
      </c>
      <c r="G87" s="14">
        <v>3030</v>
      </c>
      <c r="H87" s="14"/>
      <c r="I87" s="14">
        <v>32</v>
      </c>
      <c r="J87" s="15">
        <f>VLOOKUP($A87,'入力(タイム)'!$B$5:$C$110,2)*24*60*60-$H87*60</f>
        <v>1885.94</v>
      </c>
      <c r="K87" s="15">
        <f t="shared" si="33"/>
        <v>55.940000000000055</v>
      </c>
      <c r="M87">
        <f t="shared" si="15"/>
        <v>1830</v>
      </c>
      <c r="N87">
        <f t="shared" si="44"/>
        <v>1885.94</v>
      </c>
      <c r="O87">
        <f t="shared" si="34"/>
        <v>55.940000000000055</v>
      </c>
      <c r="P87">
        <f t="shared" si="35"/>
        <v>55.940000000000055</v>
      </c>
      <c r="Q87" s="18">
        <f t="shared" si="36"/>
        <v>56.128677000000053</v>
      </c>
      <c r="R87">
        <f t="shared" si="37"/>
        <v>26</v>
      </c>
      <c r="S87" s="18">
        <f t="shared" si="38"/>
        <v>56.128677000000053</v>
      </c>
      <c r="T87">
        <f t="shared" si="45"/>
        <v>26</v>
      </c>
      <c r="U87">
        <f t="shared" si="22"/>
        <v>6.4745370370370434E-4</v>
      </c>
      <c r="V87">
        <f t="shared" si="39"/>
        <v>0</v>
      </c>
      <c r="W87">
        <f t="shared" si="46"/>
        <v>55.940000000000055</v>
      </c>
      <c r="Y87" s="16" t="str">
        <f t="shared" si="19"/>
        <v>30'30"</v>
      </c>
      <c r="Z87" s="16" t="str">
        <f t="shared" si="40"/>
        <v>31'25"94</v>
      </c>
      <c r="AA87" s="19">
        <f t="shared" si="41"/>
        <v>1</v>
      </c>
      <c r="AB87" s="16" t="str">
        <f t="shared" si="47"/>
        <v>0'55"94</v>
      </c>
    </row>
    <row r="88" spans="1:28" x14ac:dyDescent="0.2">
      <c r="A88" s="1">
        <f t="shared" si="42"/>
        <v>19</v>
      </c>
      <c r="B88" s="1">
        <f t="shared" si="43"/>
        <v>4</v>
      </c>
      <c r="C88" s="1">
        <f t="shared" si="32"/>
        <v>4</v>
      </c>
      <c r="D88" s="1">
        <f t="shared" si="14"/>
        <v>84</v>
      </c>
      <c r="E88" s="12" t="s">
        <v>49</v>
      </c>
      <c r="F88" s="25">
        <v>5</v>
      </c>
      <c r="G88" s="57">
        <v>2600</v>
      </c>
      <c r="H88" s="14"/>
      <c r="I88" s="14">
        <v>19</v>
      </c>
      <c r="J88" s="15">
        <f>VLOOKUP($A88,'入力(タイム)'!$B$5:$C$110,2)*24*60*60-$H88*60</f>
        <v>1558.12</v>
      </c>
      <c r="K88" s="15">
        <f t="shared" si="33"/>
        <v>-1.8800000000001091</v>
      </c>
      <c r="M88">
        <f t="shared" si="15"/>
        <v>1560</v>
      </c>
      <c r="N88">
        <f t="shared" si="44"/>
        <v>1558.12</v>
      </c>
      <c r="O88">
        <f t="shared" si="34"/>
        <v>-1.8800000000001091</v>
      </c>
      <c r="P88">
        <f t="shared" si="35"/>
        <v>1.8800000000001091</v>
      </c>
      <c r="Q88" s="18">
        <f t="shared" si="36"/>
        <v>2.0358960000001094</v>
      </c>
      <c r="R88">
        <f t="shared" si="37"/>
        <v>4</v>
      </c>
      <c r="S88" s="18">
        <f t="shared" si="38"/>
        <v>2.0358960000001094</v>
      </c>
      <c r="T88">
        <f t="shared" si="45"/>
        <v>4</v>
      </c>
      <c r="U88">
        <f t="shared" si="22"/>
        <v>2.1759259259260524E-5</v>
      </c>
      <c r="V88">
        <f t="shared" si="39"/>
        <v>0</v>
      </c>
      <c r="W88">
        <f t="shared" si="46"/>
        <v>1.8800000000001091</v>
      </c>
      <c r="Y88" s="16" t="str">
        <f t="shared" si="19"/>
        <v>26'00"</v>
      </c>
      <c r="Z88" s="16" t="str">
        <f t="shared" si="40"/>
        <v>25'58"12</v>
      </c>
      <c r="AA88" s="19">
        <f t="shared" si="41"/>
        <v>-1</v>
      </c>
      <c r="AB88" s="16" t="str">
        <f t="shared" si="47"/>
        <v>0'01"88</v>
      </c>
    </row>
    <row r="89" spans="1:28" x14ac:dyDescent="0.2">
      <c r="A89" s="1">
        <f t="shared" si="42"/>
        <v>999</v>
      </c>
      <c r="B89" s="1">
        <f t="shared" si="43"/>
        <v>89</v>
      </c>
      <c r="C89" s="1">
        <f t="shared" si="32"/>
        <v>89</v>
      </c>
      <c r="D89" s="1">
        <f t="shared" si="14"/>
        <v>85</v>
      </c>
      <c r="E89" s="12" t="s">
        <v>64</v>
      </c>
      <c r="F89" s="25">
        <v>5</v>
      </c>
      <c r="G89" s="14"/>
      <c r="H89" s="14"/>
      <c r="I89" s="14"/>
      <c r="J89" s="15">
        <f>VLOOKUP($A89,'入力(タイム)'!$B$5:$C$110,2)*24*60*60-$H89*60</f>
        <v>0</v>
      </c>
      <c r="K89" s="15">
        <f t="shared" si="33"/>
        <v>9999</v>
      </c>
      <c r="M89">
        <f t="shared" si="15"/>
        <v>0</v>
      </c>
      <c r="N89">
        <f t="shared" si="44"/>
        <v>0</v>
      </c>
      <c r="O89">
        <f t="shared" si="34"/>
        <v>9999</v>
      </c>
      <c r="P89">
        <f t="shared" si="35"/>
        <v>9999</v>
      </c>
      <c r="Q89" s="18">
        <f t="shared" si="36"/>
        <v>9999.0000849999997</v>
      </c>
      <c r="R89">
        <f t="shared" si="37"/>
        <v>89</v>
      </c>
      <c r="S89" s="18">
        <f t="shared" si="38"/>
        <v>9999.0000849999997</v>
      </c>
      <c r="T89">
        <f t="shared" si="45"/>
        <v>89</v>
      </c>
      <c r="U89">
        <f t="shared" si="22"/>
        <v>0.11572916666666666</v>
      </c>
      <c r="V89">
        <f t="shared" si="39"/>
        <v>46</v>
      </c>
      <c r="W89">
        <f t="shared" si="46"/>
        <v>39</v>
      </c>
      <c r="Y89" s="16" t="str">
        <f t="shared" si="19"/>
        <v>0'00"</v>
      </c>
      <c r="Z89" s="16" t="str">
        <f t="shared" si="40"/>
        <v>0'00"00</v>
      </c>
      <c r="AA89" s="19">
        <f t="shared" si="41"/>
        <v>1</v>
      </c>
      <c r="AB89" s="16" t="str">
        <f t="shared" si="47"/>
        <v>46'39"00</v>
      </c>
    </row>
    <row r="90" spans="1:28" x14ac:dyDescent="0.2">
      <c r="A90" s="1">
        <f t="shared" si="42"/>
        <v>999</v>
      </c>
      <c r="B90" s="1">
        <f t="shared" si="43"/>
        <v>90</v>
      </c>
      <c r="C90" s="1">
        <f t="shared" si="32"/>
        <v>90</v>
      </c>
      <c r="D90" s="1">
        <f t="shared" si="14"/>
        <v>86</v>
      </c>
      <c r="E90" s="12" t="s">
        <v>81</v>
      </c>
      <c r="F90" s="25">
        <v>5</v>
      </c>
      <c r="G90" s="14"/>
      <c r="H90" s="14"/>
      <c r="I90" s="14"/>
      <c r="J90" s="15">
        <f>VLOOKUP($A90,'入力(タイム)'!$B$5:$C$110,2)*24*60*60-$H90*60</f>
        <v>0</v>
      </c>
      <c r="K90" s="15">
        <f t="shared" si="33"/>
        <v>9999</v>
      </c>
      <c r="M90">
        <f t="shared" si="15"/>
        <v>0</v>
      </c>
      <c r="N90">
        <f t="shared" si="44"/>
        <v>0</v>
      </c>
      <c r="O90">
        <f t="shared" si="34"/>
        <v>9999</v>
      </c>
      <c r="P90">
        <f t="shared" si="35"/>
        <v>9999</v>
      </c>
      <c r="Q90" s="18">
        <f t="shared" si="36"/>
        <v>9999.000086</v>
      </c>
      <c r="R90">
        <f t="shared" si="37"/>
        <v>90</v>
      </c>
      <c r="S90" s="18">
        <f t="shared" si="38"/>
        <v>9999.000086</v>
      </c>
      <c r="T90">
        <f t="shared" si="45"/>
        <v>90</v>
      </c>
      <c r="U90">
        <f t="shared" si="22"/>
        <v>0.11572916666666666</v>
      </c>
      <c r="V90">
        <f t="shared" si="39"/>
        <v>46</v>
      </c>
      <c r="W90">
        <f t="shared" si="46"/>
        <v>39</v>
      </c>
      <c r="Y90" s="16" t="str">
        <f t="shared" si="19"/>
        <v>0'00"</v>
      </c>
      <c r="Z90" s="16" t="str">
        <f t="shared" si="40"/>
        <v>0'00"00</v>
      </c>
      <c r="AA90" s="19">
        <f t="shared" si="41"/>
        <v>1</v>
      </c>
      <c r="AB90" s="16" t="str">
        <f t="shared" si="47"/>
        <v>46'39"00</v>
      </c>
    </row>
    <row r="91" spans="1:28" x14ac:dyDescent="0.2">
      <c r="A91" s="1">
        <f t="shared" si="42"/>
        <v>999</v>
      </c>
      <c r="B91" s="1">
        <f t="shared" si="43"/>
        <v>91</v>
      </c>
      <c r="C91" s="1">
        <f t="shared" si="32"/>
        <v>91</v>
      </c>
      <c r="D91" s="1">
        <f t="shared" si="14"/>
        <v>87</v>
      </c>
      <c r="E91" s="12" t="s">
        <v>168</v>
      </c>
      <c r="F91" s="25">
        <v>5</v>
      </c>
      <c r="G91" s="14"/>
      <c r="H91" s="14"/>
      <c r="I91" s="14"/>
      <c r="J91" s="15">
        <f>VLOOKUP($A91,'入力(タイム)'!$B$5:$C$110,2)*24*60*60-$H91*60</f>
        <v>0</v>
      </c>
      <c r="K91" s="15">
        <f t="shared" si="33"/>
        <v>9999</v>
      </c>
      <c r="M91">
        <f t="shared" si="15"/>
        <v>0</v>
      </c>
      <c r="N91">
        <f t="shared" si="44"/>
        <v>0</v>
      </c>
      <c r="O91">
        <f t="shared" si="34"/>
        <v>9999</v>
      </c>
      <c r="P91">
        <f t="shared" si="35"/>
        <v>9999</v>
      </c>
      <c r="Q91" s="18">
        <f t="shared" si="36"/>
        <v>9999.0000870000003</v>
      </c>
      <c r="R91">
        <f t="shared" si="37"/>
        <v>91</v>
      </c>
      <c r="S91" s="18">
        <f t="shared" si="38"/>
        <v>9999.0000870000003</v>
      </c>
      <c r="T91">
        <f t="shared" si="45"/>
        <v>91</v>
      </c>
      <c r="U91">
        <f t="shared" si="22"/>
        <v>0.11572916666666666</v>
      </c>
      <c r="V91">
        <f t="shared" si="39"/>
        <v>46</v>
      </c>
      <c r="W91">
        <f t="shared" si="46"/>
        <v>39</v>
      </c>
      <c r="Y91" s="16" t="str">
        <f t="shared" si="19"/>
        <v>0'00"</v>
      </c>
      <c r="Z91" s="16" t="str">
        <f t="shared" si="40"/>
        <v>0'00"00</v>
      </c>
      <c r="AA91" s="19">
        <f t="shared" si="41"/>
        <v>1</v>
      </c>
      <c r="AB91" s="16" t="str">
        <f t="shared" si="47"/>
        <v>46'39"00</v>
      </c>
    </row>
    <row r="92" spans="1:28" x14ac:dyDescent="0.2">
      <c r="A92" s="1">
        <f t="shared" si="42"/>
        <v>12</v>
      </c>
      <c r="B92" s="1">
        <f t="shared" si="43"/>
        <v>15</v>
      </c>
      <c r="C92" s="1">
        <f t="shared" si="32"/>
        <v>15</v>
      </c>
      <c r="D92" s="1">
        <f t="shared" si="14"/>
        <v>88</v>
      </c>
      <c r="E92" s="12" t="s">
        <v>169</v>
      </c>
      <c r="F92" s="25">
        <v>5</v>
      </c>
      <c r="G92" s="59">
        <v>2240</v>
      </c>
      <c r="H92" s="14"/>
      <c r="I92" s="14">
        <v>12</v>
      </c>
      <c r="J92" s="15">
        <f>VLOOKUP($A92,'入力(タイム)'!$B$5:$C$110,2)*24*60*60-$H92*60</f>
        <v>1390.08</v>
      </c>
      <c r="K92" s="15">
        <f t="shared" si="33"/>
        <v>30.079999999999927</v>
      </c>
      <c r="M92">
        <f t="shared" si="15"/>
        <v>1360</v>
      </c>
      <c r="N92">
        <f t="shared" si="44"/>
        <v>1390.08</v>
      </c>
      <c r="O92">
        <f t="shared" si="34"/>
        <v>30.079999999999927</v>
      </c>
      <c r="P92">
        <f t="shared" si="35"/>
        <v>30.079999999999927</v>
      </c>
      <c r="Q92" s="18">
        <f t="shared" si="36"/>
        <v>30.219095999999929</v>
      </c>
      <c r="R92">
        <f t="shared" si="37"/>
        <v>15</v>
      </c>
      <c r="S92" s="18">
        <f t="shared" si="38"/>
        <v>30.219095999999929</v>
      </c>
      <c r="T92">
        <f t="shared" si="45"/>
        <v>15</v>
      </c>
      <c r="U92">
        <f t="shared" si="22"/>
        <v>3.4814814814814729E-4</v>
      </c>
      <c r="V92">
        <f t="shared" si="39"/>
        <v>0</v>
      </c>
      <c r="W92">
        <f t="shared" si="46"/>
        <v>30.079999999999927</v>
      </c>
      <c r="Y92" s="16" t="str">
        <f t="shared" si="19"/>
        <v>22'40"</v>
      </c>
      <c r="Z92" s="16" t="str">
        <f t="shared" si="40"/>
        <v>23'10"08</v>
      </c>
      <c r="AA92" s="19">
        <f t="shared" si="41"/>
        <v>1</v>
      </c>
      <c r="AB92" s="16" t="str">
        <f t="shared" si="47"/>
        <v>0'30"08</v>
      </c>
    </row>
    <row r="93" spans="1:28" x14ac:dyDescent="0.2">
      <c r="A93" s="1">
        <f t="shared" si="42"/>
        <v>999</v>
      </c>
      <c r="B93" s="1">
        <f t="shared" si="43"/>
        <v>92</v>
      </c>
      <c r="C93" s="1">
        <f t="shared" si="32"/>
        <v>92</v>
      </c>
      <c r="D93" s="1">
        <f t="shared" si="14"/>
        <v>89</v>
      </c>
      <c r="E93" s="12" t="s">
        <v>170</v>
      </c>
      <c r="F93" s="25">
        <v>5</v>
      </c>
      <c r="G93" s="14"/>
      <c r="H93" s="14"/>
      <c r="I93" s="14"/>
      <c r="J93" s="15">
        <f>VLOOKUP($A93,'入力(タイム)'!$B$5:$C$110,2)*24*60*60-$H93*60</f>
        <v>0</v>
      </c>
      <c r="K93" s="15">
        <f t="shared" si="33"/>
        <v>9999</v>
      </c>
      <c r="M93">
        <f t="shared" si="15"/>
        <v>0</v>
      </c>
      <c r="N93">
        <f t="shared" si="44"/>
        <v>0</v>
      </c>
      <c r="O93">
        <f t="shared" si="34"/>
        <v>9999</v>
      </c>
      <c r="P93">
        <f t="shared" si="35"/>
        <v>9999</v>
      </c>
      <c r="Q93" s="18">
        <f t="shared" si="36"/>
        <v>9999.0000889999992</v>
      </c>
      <c r="R93">
        <f t="shared" si="37"/>
        <v>92</v>
      </c>
      <c r="S93" s="18">
        <f t="shared" si="38"/>
        <v>9999.0000889999992</v>
      </c>
      <c r="T93">
        <f t="shared" si="45"/>
        <v>92</v>
      </c>
      <c r="U93">
        <f t="shared" si="22"/>
        <v>0.11572916666666666</v>
      </c>
      <c r="V93">
        <f t="shared" si="39"/>
        <v>46</v>
      </c>
      <c r="W93">
        <f t="shared" si="46"/>
        <v>39</v>
      </c>
      <c r="Y93" s="16" t="str">
        <f t="shared" si="19"/>
        <v>0'00"</v>
      </c>
      <c r="Z93" s="16" t="str">
        <f t="shared" si="40"/>
        <v>0'00"00</v>
      </c>
      <c r="AA93" s="19">
        <f t="shared" si="41"/>
        <v>1</v>
      </c>
      <c r="AB93" s="16" t="str">
        <f t="shared" si="47"/>
        <v>46'39"00</v>
      </c>
    </row>
    <row r="94" spans="1:28" x14ac:dyDescent="0.2">
      <c r="A94" s="1">
        <f t="shared" si="42"/>
        <v>999</v>
      </c>
      <c r="B94" s="1">
        <f t="shared" si="43"/>
        <v>93</v>
      </c>
      <c r="C94" s="1">
        <f t="shared" si="32"/>
        <v>93</v>
      </c>
      <c r="D94" s="1">
        <f t="shared" si="14"/>
        <v>90</v>
      </c>
      <c r="E94" s="12" t="s">
        <v>171</v>
      </c>
      <c r="F94" s="25">
        <v>5</v>
      </c>
      <c r="G94" s="14"/>
      <c r="H94" s="14"/>
      <c r="I94" s="14"/>
      <c r="J94" s="15">
        <f>VLOOKUP($A94,'入力(タイム)'!$B$5:$C$110,2)*24*60*60-$H94*60</f>
        <v>0</v>
      </c>
      <c r="K94" s="15">
        <f t="shared" si="33"/>
        <v>9999</v>
      </c>
      <c r="M94">
        <f t="shared" si="15"/>
        <v>0</v>
      </c>
      <c r="N94">
        <f t="shared" si="44"/>
        <v>0</v>
      </c>
      <c r="O94">
        <f t="shared" si="34"/>
        <v>9999</v>
      </c>
      <c r="P94">
        <f t="shared" si="35"/>
        <v>9999</v>
      </c>
      <c r="Q94" s="18">
        <f t="shared" si="36"/>
        <v>9999.0000899999995</v>
      </c>
      <c r="R94">
        <f t="shared" si="37"/>
        <v>93</v>
      </c>
      <c r="S94" s="18">
        <f t="shared" si="38"/>
        <v>9999.0000899999995</v>
      </c>
      <c r="T94">
        <f t="shared" si="45"/>
        <v>93</v>
      </c>
      <c r="U94">
        <f t="shared" si="22"/>
        <v>0.11572916666666666</v>
      </c>
      <c r="V94">
        <f t="shared" si="39"/>
        <v>46</v>
      </c>
      <c r="W94">
        <f t="shared" si="46"/>
        <v>39</v>
      </c>
      <c r="Y94" s="16" t="str">
        <f t="shared" si="19"/>
        <v>0'00"</v>
      </c>
      <c r="Z94" s="16" t="str">
        <f t="shared" si="40"/>
        <v>0'00"00</v>
      </c>
      <c r="AA94" s="19">
        <f t="shared" si="41"/>
        <v>1</v>
      </c>
      <c r="AB94" s="16" t="str">
        <f t="shared" si="47"/>
        <v>46'39"00</v>
      </c>
    </row>
    <row r="95" spans="1:28" x14ac:dyDescent="0.2">
      <c r="A95" s="1">
        <f t="shared" si="42"/>
        <v>999</v>
      </c>
      <c r="B95" s="1">
        <f t="shared" si="43"/>
        <v>94</v>
      </c>
      <c r="C95" s="1">
        <f t="shared" si="32"/>
        <v>94</v>
      </c>
      <c r="D95" s="1">
        <f t="shared" si="14"/>
        <v>91</v>
      </c>
      <c r="E95" s="12" t="s">
        <v>60</v>
      </c>
      <c r="F95" s="25">
        <v>5</v>
      </c>
      <c r="G95" s="14"/>
      <c r="H95" s="14"/>
      <c r="I95" s="14"/>
      <c r="J95" s="15">
        <f>VLOOKUP($A95,'入力(タイム)'!$B$5:$C$110,2)*24*60*60-$H95*60</f>
        <v>0</v>
      </c>
      <c r="K95" s="15">
        <f t="shared" si="33"/>
        <v>9999</v>
      </c>
      <c r="M95">
        <f t="shared" si="15"/>
        <v>0</v>
      </c>
      <c r="N95">
        <f t="shared" si="44"/>
        <v>0</v>
      </c>
      <c r="O95">
        <f t="shared" si="34"/>
        <v>9999</v>
      </c>
      <c r="P95">
        <f t="shared" si="35"/>
        <v>9999</v>
      </c>
      <c r="Q95" s="18">
        <f t="shared" si="36"/>
        <v>9999.0000909999999</v>
      </c>
      <c r="R95">
        <f t="shared" si="37"/>
        <v>94</v>
      </c>
      <c r="S95" s="18">
        <f t="shared" si="38"/>
        <v>9999.0000909999999</v>
      </c>
      <c r="T95">
        <f t="shared" si="45"/>
        <v>94</v>
      </c>
      <c r="U95">
        <f t="shared" si="22"/>
        <v>0.11572916666666666</v>
      </c>
      <c r="V95">
        <f t="shared" si="39"/>
        <v>46</v>
      </c>
      <c r="W95">
        <f t="shared" si="46"/>
        <v>39</v>
      </c>
      <c r="Y95" s="16" t="str">
        <f t="shared" si="19"/>
        <v>0'00"</v>
      </c>
      <c r="Z95" s="16" t="str">
        <f t="shared" si="40"/>
        <v>0'00"00</v>
      </c>
      <c r="AA95" s="19">
        <f t="shared" si="41"/>
        <v>1</v>
      </c>
      <c r="AB95" s="16" t="str">
        <f t="shared" si="47"/>
        <v>46'39"00</v>
      </c>
    </row>
    <row r="96" spans="1:28" x14ac:dyDescent="0.2">
      <c r="A96" s="1">
        <f t="shared" si="42"/>
        <v>9</v>
      </c>
      <c r="B96" s="1">
        <f t="shared" si="43"/>
        <v>20</v>
      </c>
      <c r="C96" s="1">
        <f t="shared" si="32"/>
        <v>20</v>
      </c>
      <c r="D96" s="1">
        <f t="shared" si="14"/>
        <v>92</v>
      </c>
      <c r="E96" s="12" t="s">
        <v>172</v>
      </c>
      <c r="F96" s="25">
        <v>5</v>
      </c>
      <c r="G96" s="59">
        <v>2300</v>
      </c>
      <c r="H96" s="14"/>
      <c r="I96" s="14">
        <v>9</v>
      </c>
      <c r="J96" s="15">
        <f>VLOOKUP($A96,'入力(タイム)'!$B$5:$C$110,2)*24*60*60-$H96*60</f>
        <v>1337.2</v>
      </c>
      <c r="K96" s="15">
        <f t="shared" si="33"/>
        <v>-42.799999999999955</v>
      </c>
      <c r="M96">
        <f t="shared" si="15"/>
        <v>1380</v>
      </c>
      <c r="N96">
        <f t="shared" si="44"/>
        <v>1337.2</v>
      </c>
      <c r="O96">
        <f t="shared" si="34"/>
        <v>-42.799999999999955</v>
      </c>
      <c r="P96">
        <f t="shared" si="35"/>
        <v>42.799999999999955</v>
      </c>
      <c r="Q96" s="18">
        <f t="shared" si="36"/>
        <v>42.933811999999953</v>
      </c>
      <c r="R96">
        <f t="shared" si="37"/>
        <v>20</v>
      </c>
      <c r="S96" s="18">
        <f t="shared" si="38"/>
        <v>42.933811999999953</v>
      </c>
      <c r="T96">
        <f t="shared" si="45"/>
        <v>20</v>
      </c>
      <c r="U96">
        <f t="shared" si="22"/>
        <v>4.9537037037036987E-4</v>
      </c>
      <c r="V96">
        <f t="shared" si="39"/>
        <v>0</v>
      </c>
      <c r="W96">
        <f t="shared" si="46"/>
        <v>42.799999999999955</v>
      </c>
      <c r="Y96" s="16" t="str">
        <f t="shared" si="19"/>
        <v>23'00"</v>
      </c>
      <c r="Z96" s="16" t="str">
        <f t="shared" si="40"/>
        <v>22'17"20</v>
      </c>
      <c r="AA96" s="19">
        <f t="shared" si="41"/>
        <v>-1</v>
      </c>
      <c r="AB96" s="16" t="str">
        <f t="shared" si="47"/>
        <v>0'42"80</v>
      </c>
    </row>
    <row r="97" spans="1:28" x14ac:dyDescent="0.2">
      <c r="A97" s="1">
        <f t="shared" si="42"/>
        <v>2</v>
      </c>
      <c r="B97" s="1">
        <f t="shared" si="43"/>
        <v>18</v>
      </c>
      <c r="C97" s="1">
        <f t="shared" si="32"/>
        <v>18</v>
      </c>
      <c r="D97" s="1">
        <f t="shared" si="14"/>
        <v>93</v>
      </c>
      <c r="E97" s="12" t="s">
        <v>82</v>
      </c>
      <c r="F97" s="25">
        <v>5</v>
      </c>
      <c r="G97" s="59">
        <v>2020</v>
      </c>
      <c r="H97" s="14"/>
      <c r="I97" s="14">
        <v>2</v>
      </c>
      <c r="J97" s="15">
        <f>VLOOKUP($A97,'入力(タイム)'!$B$5:$C$110,2)*24*60*60-$H97*60</f>
        <v>1181.3599999999999</v>
      </c>
      <c r="K97" s="15">
        <f t="shared" si="33"/>
        <v>-38.6400000000001</v>
      </c>
      <c r="M97">
        <f t="shared" si="15"/>
        <v>1220</v>
      </c>
      <c r="N97">
        <f t="shared" si="44"/>
        <v>1181.3599999999999</v>
      </c>
      <c r="O97">
        <f t="shared" si="34"/>
        <v>-38.6400000000001</v>
      </c>
      <c r="P97">
        <f t="shared" si="35"/>
        <v>38.6400000000001</v>
      </c>
      <c r="Q97" s="18">
        <f t="shared" si="36"/>
        <v>38.7582290000001</v>
      </c>
      <c r="R97">
        <f t="shared" si="37"/>
        <v>18</v>
      </c>
      <c r="S97" s="18">
        <f t="shared" si="38"/>
        <v>38.7582290000001</v>
      </c>
      <c r="T97">
        <f t="shared" si="45"/>
        <v>18</v>
      </c>
      <c r="U97">
        <f t="shared" si="22"/>
        <v>4.4722222222222331E-4</v>
      </c>
      <c r="V97">
        <f t="shared" si="39"/>
        <v>0</v>
      </c>
      <c r="W97">
        <f t="shared" si="46"/>
        <v>38.6400000000001</v>
      </c>
      <c r="Y97" s="16" t="str">
        <f t="shared" si="19"/>
        <v>20'20"</v>
      </c>
      <c r="Z97" s="16" t="str">
        <f t="shared" si="40"/>
        <v>19'41"36</v>
      </c>
      <c r="AA97" s="19">
        <f t="shared" si="41"/>
        <v>-1</v>
      </c>
      <c r="AB97" s="16" t="str">
        <f t="shared" si="47"/>
        <v>0'38"64</v>
      </c>
    </row>
    <row r="98" spans="1:28" x14ac:dyDescent="0.2">
      <c r="A98" s="1">
        <f t="shared" si="42"/>
        <v>13</v>
      </c>
      <c r="B98" s="1">
        <f t="shared" si="43"/>
        <v>2</v>
      </c>
      <c r="C98" s="1">
        <f t="shared" si="32"/>
        <v>2</v>
      </c>
      <c r="D98" s="1">
        <f t="shared" si="14"/>
        <v>94</v>
      </c>
      <c r="E98" s="12" t="s">
        <v>76</v>
      </c>
      <c r="F98" s="25">
        <v>5</v>
      </c>
      <c r="G98" s="57">
        <v>2415</v>
      </c>
      <c r="H98" s="14"/>
      <c r="I98" s="14">
        <v>13</v>
      </c>
      <c r="J98" s="15">
        <f>VLOOKUP($A98,'入力(タイム)'!$B$5:$C$110,2)*24*60*60-$H98*60</f>
        <v>1455.88</v>
      </c>
      <c r="K98" s="15">
        <f t="shared" si="33"/>
        <v>0.88000000000010914</v>
      </c>
      <c r="M98">
        <f t="shared" si="15"/>
        <v>1455</v>
      </c>
      <c r="N98">
        <f t="shared" si="44"/>
        <v>1455.88</v>
      </c>
      <c r="O98">
        <f t="shared" si="34"/>
        <v>0.88000000000010914</v>
      </c>
      <c r="P98">
        <f t="shared" si="35"/>
        <v>0.88000000000010914</v>
      </c>
      <c r="Q98" s="18">
        <f t="shared" si="36"/>
        <v>1.0256820000001092</v>
      </c>
      <c r="R98">
        <f t="shared" si="37"/>
        <v>2</v>
      </c>
      <c r="S98" s="18">
        <f t="shared" si="38"/>
        <v>1.0256820000001092</v>
      </c>
      <c r="T98">
        <f t="shared" si="45"/>
        <v>2</v>
      </c>
      <c r="U98">
        <f t="shared" si="22"/>
        <v>1.0185185185186448E-5</v>
      </c>
      <c r="V98">
        <f t="shared" si="39"/>
        <v>0</v>
      </c>
      <c r="W98">
        <f t="shared" si="46"/>
        <v>0.88000000000010914</v>
      </c>
      <c r="Y98" s="16" t="str">
        <f t="shared" si="19"/>
        <v>24'15"</v>
      </c>
      <c r="Z98" s="16" t="str">
        <f t="shared" si="40"/>
        <v>24'15"88</v>
      </c>
      <c r="AA98" s="19">
        <f t="shared" si="41"/>
        <v>1</v>
      </c>
      <c r="AB98" s="16" t="str">
        <f t="shared" si="47"/>
        <v>0'00"88</v>
      </c>
    </row>
    <row r="99" spans="1:28" x14ac:dyDescent="0.2">
      <c r="A99" s="1">
        <f t="shared" si="42"/>
        <v>999</v>
      </c>
      <c r="B99" s="1">
        <f t="shared" si="43"/>
        <v>95</v>
      </c>
      <c r="C99" s="1">
        <f t="shared" si="32"/>
        <v>95</v>
      </c>
      <c r="D99" s="1">
        <f t="shared" si="14"/>
        <v>95</v>
      </c>
      <c r="E99" s="12" t="s">
        <v>102</v>
      </c>
      <c r="F99" s="25">
        <v>5</v>
      </c>
      <c r="G99" s="14"/>
      <c r="H99" s="14"/>
      <c r="I99" s="14"/>
      <c r="J99" s="15">
        <f>VLOOKUP($A99,'入力(タイム)'!$B$5:$C$110,2)*24*60*60-$H99*60</f>
        <v>0</v>
      </c>
      <c r="K99" s="15">
        <f t="shared" si="33"/>
        <v>9999</v>
      </c>
      <c r="M99">
        <f t="shared" si="15"/>
        <v>0</v>
      </c>
      <c r="N99">
        <f t="shared" si="44"/>
        <v>0</v>
      </c>
      <c r="O99">
        <f t="shared" si="34"/>
        <v>9999</v>
      </c>
      <c r="P99">
        <f t="shared" si="35"/>
        <v>9999</v>
      </c>
      <c r="Q99" s="18">
        <f t="shared" si="36"/>
        <v>9999.0000949999994</v>
      </c>
      <c r="R99">
        <f t="shared" si="37"/>
        <v>95</v>
      </c>
      <c r="S99" s="18">
        <f t="shared" si="38"/>
        <v>9999.0000949999994</v>
      </c>
      <c r="T99">
        <f t="shared" si="45"/>
        <v>95</v>
      </c>
      <c r="U99">
        <f t="shared" si="22"/>
        <v>0.11572916666666666</v>
      </c>
      <c r="V99">
        <f t="shared" si="39"/>
        <v>46</v>
      </c>
      <c r="W99">
        <f t="shared" si="46"/>
        <v>39</v>
      </c>
      <c r="Y99" s="16" t="str">
        <f t="shared" si="19"/>
        <v>0'00"</v>
      </c>
      <c r="Z99" s="16" t="str">
        <f t="shared" si="40"/>
        <v>0'00"00</v>
      </c>
      <c r="AA99" s="19">
        <f t="shared" si="41"/>
        <v>1</v>
      </c>
      <c r="AB99" s="16" t="str">
        <f t="shared" si="47"/>
        <v>46'39"00</v>
      </c>
    </row>
    <row r="100" spans="1:28" x14ac:dyDescent="0.2">
      <c r="A100" s="1">
        <f t="shared" si="42"/>
        <v>999</v>
      </c>
      <c r="B100" s="1">
        <f t="shared" si="43"/>
        <v>96</v>
      </c>
      <c r="C100" s="1">
        <f t="shared" si="32"/>
        <v>96</v>
      </c>
      <c r="D100" s="1">
        <f t="shared" si="14"/>
        <v>96</v>
      </c>
      <c r="E100" s="12" t="s">
        <v>173</v>
      </c>
      <c r="F100" s="25">
        <v>5</v>
      </c>
      <c r="G100" s="14"/>
      <c r="H100" s="14"/>
      <c r="I100" s="14"/>
      <c r="J100" s="15">
        <f>VLOOKUP($A100,'入力(タイム)'!$B$5:$C$110,2)*24*60*60-$H100*60</f>
        <v>0</v>
      </c>
      <c r="K100" s="15">
        <f t="shared" si="33"/>
        <v>9999</v>
      </c>
      <c r="M100">
        <f t="shared" si="15"/>
        <v>0</v>
      </c>
      <c r="N100">
        <f t="shared" si="44"/>
        <v>0</v>
      </c>
      <c r="O100">
        <f t="shared" si="34"/>
        <v>9999</v>
      </c>
      <c r="P100">
        <f t="shared" si="35"/>
        <v>9999</v>
      </c>
      <c r="Q100" s="18">
        <f t="shared" si="36"/>
        <v>9999.0000959999998</v>
      </c>
      <c r="R100">
        <f t="shared" si="37"/>
        <v>96</v>
      </c>
      <c r="S100" s="18">
        <f t="shared" si="38"/>
        <v>9999.0000959999998</v>
      </c>
      <c r="T100">
        <f t="shared" si="45"/>
        <v>96</v>
      </c>
      <c r="U100">
        <f t="shared" si="22"/>
        <v>0.11572916666666666</v>
      </c>
      <c r="V100">
        <f t="shared" si="39"/>
        <v>46</v>
      </c>
      <c r="W100">
        <f t="shared" si="46"/>
        <v>39</v>
      </c>
      <c r="Y100" s="16" t="str">
        <f t="shared" si="19"/>
        <v>0'00"</v>
      </c>
      <c r="Z100" s="16" t="str">
        <f t="shared" si="40"/>
        <v>0'00"00</v>
      </c>
      <c r="AA100" s="19">
        <f t="shared" si="41"/>
        <v>1</v>
      </c>
      <c r="AB100" s="16" t="str">
        <f t="shared" si="47"/>
        <v>46'39"00</v>
      </c>
    </row>
    <row r="101" spans="1:28" x14ac:dyDescent="0.2">
      <c r="A101" s="1">
        <f t="shared" si="42"/>
        <v>999</v>
      </c>
      <c r="B101" s="1">
        <f t="shared" si="43"/>
        <v>97</v>
      </c>
      <c r="C101" s="1">
        <f t="shared" ref="C101:C110" si="48">$R101</f>
        <v>97</v>
      </c>
      <c r="D101" s="1">
        <f t="shared" si="14"/>
        <v>97</v>
      </c>
      <c r="E101" s="12"/>
      <c r="F101" s="25"/>
      <c r="G101" s="14"/>
      <c r="H101" s="14"/>
      <c r="I101" s="14"/>
      <c r="J101" s="15">
        <f>VLOOKUP($A101,'入力(タイム)'!$B$5:$C$110,2)*24*60*60-$H101*60</f>
        <v>0</v>
      </c>
      <c r="K101" s="15">
        <f t="shared" ref="K101:K110" si="49">$O101</f>
        <v>9999</v>
      </c>
      <c r="M101">
        <f t="shared" si="15"/>
        <v>0</v>
      </c>
      <c r="N101">
        <f t="shared" si="44"/>
        <v>0</v>
      </c>
      <c r="O101">
        <f t="shared" ref="O101:O110" si="50">IF($N101&lt;=0,9999,$N101-$M101)</f>
        <v>9999</v>
      </c>
      <c r="P101">
        <f t="shared" ref="P101:P110" si="51">ABS($O101)</f>
        <v>9999</v>
      </c>
      <c r="Q101" s="18">
        <f t="shared" ref="Q101:Q110" si="52">$P101+$N101/10000+$D101/1000000+ABS(5-$F101)*1000</f>
        <v>14999.000097</v>
      </c>
      <c r="R101">
        <f t="shared" ref="R101:R110" si="53">RANK($Q101,$Q$5:$Q$110,1)</f>
        <v>97</v>
      </c>
      <c r="S101" s="18">
        <f t="shared" ref="S101:S110" si="54">$P101+$N101/10000+$D101/1000000</f>
        <v>9999.0000970000001</v>
      </c>
      <c r="T101">
        <f t="shared" si="45"/>
        <v>97</v>
      </c>
      <c r="U101">
        <f t="shared" si="22"/>
        <v>0.11572916666666666</v>
      </c>
      <c r="V101">
        <f t="shared" ref="V101:V110" si="55">MINUTE($U101)</f>
        <v>46</v>
      </c>
      <c r="W101">
        <f t="shared" si="46"/>
        <v>39</v>
      </c>
      <c r="Y101" s="16" t="str">
        <f t="shared" si="19"/>
        <v>0'00"</v>
      </c>
      <c r="Z101" s="16" t="str">
        <f t="shared" si="40"/>
        <v>0'00"00</v>
      </c>
      <c r="AA101" s="19">
        <f t="shared" ref="AA101:AA110" si="56">SIGN($O101)</f>
        <v>1</v>
      </c>
      <c r="AB101" s="16" t="str">
        <f t="shared" si="47"/>
        <v>46'39"00</v>
      </c>
    </row>
    <row r="102" spans="1:28" x14ac:dyDescent="0.2">
      <c r="A102" s="1">
        <f t="shared" si="42"/>
        <v>999</v>
      </c>
      <c r="B102" s="1">
        <f t="shared" si="43"/>
        <v>98</v>
      </c>
      <c r="C102" s="1">
        <f t="shared" si="48"/>
        <v>98</v>
      </c>
      <c r="D102" s="1">
        <f t="shared" si="14"/>
        <v>98</v>
      </c>
      <c r="E102" s="12"/>
      <c r="F102" s="25"/>
      <c r="G102" s="14"/>
      <c r="H102" s="14"/>
      <c r="I102" s="14"/>
      <c r="J102" s="15">
        <f>VLOOKUP($A102,'入力(タイム)'!$B$5:$C$110,2)*24*60*60-$H102*60</f>
        <v>0</v>
      </c>
      <c r="K102" s="15">
        <f t="shared" si="49"/>
        <v>9999</v>
      </c>
      <c r="M102">
        <f t="shared" si="15"/>
        <v>0</v>
      </c>
      <c r="N102">
        <f t="shared" si="44"/>
        <v>0</v>
      </c>
      <c r="O102">
        <f t="shared" si="50"/>
        <v>9999</v>
      </c>
      <c r="P102">
        <f t="shared" si="51"/>
        <v>9999</v>
      </c>
      <c r="Q102" s="18">
        <f t="shared" si="52"/>
        <v>14999.000098</v>
      </c>
      <c r="R102">
        <f t="shared" si="53"/>
        <v>98</v>
      </c>
      <c r="S102" s="18">
        <f t="shared" si="54"/>
        <v>9999.0000980000004</v>
      </c>
      <c r="T102">
        <f t="shared" si="45"/>
        <v>98</v>
      </c>
      <c r="U102">
        <f t="shared" si="22"/>
        <v>0.11572916666666666</v>
      </c>
      <c r="V102">
        <f t="shared" si="55"/>
        <v>46</v>
      </c>
      <c r="W102">
        <f t="shared" si="46"/>
        <v>39</v>
      </c>
      <c r="Y102" s="16" t="str">
        <f t="shared" si="19"/>
        <v>0'00"</v>
      </c>
      <c r="Z102" s="16" t="str">
        <f t="shared" si="40"/>
        <v>0'00"00</v>
      </c>
      <c r="AA102" s="19">
        <f t="shared" si="56"/>
        <v>1</v>
      </c>
      <c r="AB102" s="16" t="str">
        <f t="shared" si="47"/>
        <v>46'39"00</v>
      </c>
    </row>
    <row r="103" spans="1:28" x14ac:dyDescent="0.2">
      <c r="A103" s="1">
        <f t="shared" si="42"/>
        <v>999</v>
      </c>
      <c r="B103" s="1">
        <f t="shared" si="43"/>
        <v>99</v>
      </c>
      <c r="C103" s="1">
        <f t="shared" si="48"/>
        <v>99</v>
      </c>
      <c r="D103" s="1">
        <f t="shared" si="14"/>
        <v>99</v>
      </c>
      <c r="E103" s="12"/>
      <c r="F103" s="25"/>
      <c r="G103" s="14"/>
      <c r="H103" s="14"/>
      <c r="I103" s="14"/>
      <c r="J103" s="15">
        <f>VLOOKUP($A103,'入力(タイム)'!$B$5:$C$110,2)*24*60*60-$H103*60</f>
        <v>0</v>
      </c>
      <c r="K103" s="15">
        <f t="shared" si="49"/>
        <v>9999</v>
      </c>
      <c r="M103">
        <f t="shared" si="15"/>
        <v>0</v>
      </c>
      <c r="N103">
        <f t="shared" si="44"/>
        <v>0</v>
      </c>
      <c r="O103">
        <f t="shared" si="50"/>
        <v>9999</v>
      </c>
      <c r="P103">
        <f t="shared" si="51"/>
        <v>9999</v>
      </c>
      <c r="Q103" s="18">
        <f t="shared" si="52"/>
        <v>14999.000099000001</v>
      </c>
      <c r="R103">
        <f t="shared" si="53"/>
        <v>99</v>
      </c>
      <c r="S103" s="18">
        <f t="shared" si="54"/>
        <v>9999.0000990000008</v>
      </c>
      <c r="T103">
        <f t="shared" si="45"/>
        <v>99</v>
      </c>
      <c r="U103">
        <f t="shared" si="22"/>
        <v>0.11572916666666666</v>
      </c>
      <c r="V103">
        <f t="shared" si="55"/>
        <v>46</v>
      </c>
      <c r="W103">
        <f t="shared" si="46"/>
        <v>39</v>
      </c>
      <c r="Y103" s="16" t="str">
        <f t="shared" si="19"/>
        <v>0'00"</v>
      </c>
      <c r="Z103" s="16" t="str">
        <f t="shared" si="40"/>
        <v>0'00"00</v>
      </c>
      <c r="AA103" s="19">
        <f t="shared" si="56"/>
        <v>1</v>
      </c>
      <c r="AB103" s="16" t="str">
        <f t="shared" si="47"/>
        <v>46'39"00</v>
      </c>
    </row>
    <row r="104" spans="1:28" x14ac:dyDescent="0.2">
      <c r="A104" s="1">
        <f t="shared" si="42"/>
        <v>999</v>
      </c>
      <c r="B104" s="1">
        <f t="shared" si="43"/>
        <v>100</v>
      </c>
      <c r="C104" s="1">
        <f t="shared" si="48"/>
        <v>100</v>
      </c>
      <c r="D104" s="1">
        <f t="shared" si="14"/>
        <v>100</v>
      </c>
      <c r="E104" s="12"/>
      <c r="F104" s="25"/>
      <c r="G104" s="14"/>
      <c r="H104" s="14"/>
      <c r="I104" s="14"/>
      <c r="J104" s="15">
        <f>VLOOKUP($A104,'入力(タイム)'!$B$5:$C$110,2)*24*60*60-$H104*60</f>
        <v>0</v>
      </c>
      <c r="K104" s="15">
        <f t="shared" si="49"/>
        <v>9999</v>
      </c>
      <c r="M104">
        <f t="shared" si="15"/>
        <v>0</v>
      </c>
      <c r="N104">
        <f t="shared" si="44"/>
        <v>0</v>
      </c>
      <c r="O104">
        <f t="shared" si="50"/>
        <v>9999</v>
      </c>
      <c r="P104">
        <f t="shared" si="51"/>
        <v>9999</v>
      </c>
      <c r="Q104" s="18">
        <f t="shared" si="52"/>
        <v>14999.000099999999</v>
      </c>
      <c r="R104">
        <f t="shared" si="53"/>
        <v>100</v>
      </c>
      <c r="S104" s="18">
        <f t="shared" si="54"/>
        <v>9999.0000999999993</v>
      </c>
      <c r="T104">
        <f t="shared" si="45"/>
        <v>100</v>
      </c>
      <c r="U104">
        <f t="shared" si="22"/>
        <v>0.11572916666666666</v>
      </c>
      <c r="V104">
        <f t="shared" si="55"/>
        <v>46</v>
      </c>
      <c r="W104">
        <f t="shared" si="46"/>
        <v>39</v>
      </c>
      <c r="Y104" s="16" t="str">
        <f t="shared" si="19"/>
        <v>0'00"</v>
      </c>
      <c r="Z104" s="16" t="str">
        <f t="shared" si="40"/>
        <v>0'00"00</v>
      </c>
      <c r="AA104" s="19">
        <f t="shared" si="56"/>
        <v>1</v>
      </c>
      <c r="AB104" s="16" t="str">
        <f t="shared" si="47"/>
        <v>46'39"00</v>
      </c>
    </row>
    <row r="105" spans="1:28" x14ac:dyDescent="0.2">
      <c r="A105" s="1">
        <f t="shared" si="42"/>
        <v>999</v>
      </c>
      <c r="B105" s="1">
        <f t="shared" si="43"/>
        <v>101</v>
      </c>
      <c r="C105" s="1">
        <f t="shared" si="48"/>
        <v>101</v>
      </c>
      <c r="D105" s="1">
        <f t="shared" si="14"/>
        <v>101</v>
      </c>
      <c r="E105" s="12"/>
      <c r="F105" s="25"/>
      <c r="G105" s="14"/>
      <c r="H105" s="14"/>
      <c r="I105" s="14"/>
      <c r="J105" s="15">
        <f>VLOOKUP($A105,'入力(タイム)'!$B$5:$C$110,2)*24*60*60-$H105*60</f>
        <v>0</v>
      </c>
      <c r="K105" s="15">
        <f t="shared" si="49"/>
        <v>9999</v>
      </c>
      <c r="M105">
        <f t="shared" si="15"/>
        <v>0</v>
      </c>
      <c r="N105">
        <f t="shared" si="44"/>
        <v>0</v>
      </c>
      <c r="O105">
        <f t="shared" si="50"/>
        <v>9999</v>
      </c>
      <c r="P105">
        <f t="shared" si="51"/>
        <v>9999</v>
      </c>
      <c r="Q105" s="18">
        <f t="shared" si="52"/>
        <v>14999.000101</v>
      </c>
      <c r="R105">
        <f t="shared" si="53"/>
        <v>101</v>
      </c>
      <c r="S105" s="18">
        <f t="shared" si="54"/>
        <v>9999.0001009999996</v>
      </c>
      <c r="T105">
        <f t="shared" si="45"/>
        <v>101</v>
      </c>
      <c r="U105">
        <f t="shared" ref="U105:U110" si="57">$P105/24/60/60</f>
        <v>0.11572916666666666</v>
      </c>
      <c r="V105">
        <f t="shared" si="55"/>
        <v>46</v>
      </c>
      <c r="W105">
        <f t="shared" si="46"/>
        <v>39</v>
      </c>
      <c r="Y105" s="16" t="str">
        <f t="shared" si="19"/>
        <v>0'00"</v>
      </c>
      <c r="Z105" s="16" t="str">
        <f t="shared" si="40"/>
        <v>0'00"00</v>
      </c>
      <c r="AA105" s="19">
        <f t="shared" si="56"/>
        <v>1</v>
      </c>
      <c r="AB105" s="16" t="str">
        <f t="shared" si="47"/>
        <v>46'39"00</v>
      </c>
    </row>
    <row r="106" spans="1:28" x14ac:dyDescent="0.2">
      <c r="A106" s="1">
        <f t="shared" si="42"/>
        <v>999</v>
      </c>
      <c r="B106" s="1">
        <f t="shared" si="43"/>
        <v>102</v>
      </c>
      <c r="C106" s="1">
        <f t="shared" si="48"/>
        <v>102</v>
      </c>
      <c r="D106" s="1">
        <f t="shared" si="14"/>
        <v>102</v>
      </c>
      <c r="E106" s="12"/>
      <c r="F106" s="25"/>
      <c r="G106" s="14"/>
      <c r="H106" s="14"/>
      <c r="I106" s="14"/>
      <c r="J106" s="15">
        <f>VLOOKUP($A106,'入力(タイム)'!$B$5:$C$110,2)*24*60*60-$H106*60</f>
        <v>0</v>
      </c>
      <c r="K106" s="15">
        <f t="shared" si="49"/>
        <v>9999</v>
      </c>
      <c r="M106">
        <f t="shared" si="15"/>
        <v>0</v>
      </c>
      <c r="N106">
        <f t="shared" si="44"/>
        <v>0</v>
      </c>
      <c r="O106">
        <f t="shared" si="50"/>
        <v>9999</v>
      </c>
      <c r="P106">
        <f t="shared" si="51"/>
        <v>9999</v>
      </c>
      <c r="Q106" s="18">
        <f t="shared" si="52"/>
        <v>14999.000102</v>
      </c>
      <c r="R106">
        <f t="shared" si="53"/>
        <v>102</v>
      </c>
      <c r="S106" s="18">
        <f t="shared" si="54"/>
        <v>9999.000102</v>
      </c>
      <c r="T106">
        <f t="shared" si="45"/>
        <v>102</v>
      </c>
      <c r="U106">
        <f t="shared" si="57"/>
        <v>0.11572916666666666</v>
      </c>
      <c r="V106">
        <f t="shared" si="55"/>
        <v>46</v>
      </c>
      <c r="W106">
        <f t="shared" si="46"/>
        <v>39</v>
      </c>
      <c r="Y106" s="16" t="str">
        <f t="shared" si="19"/>
        <v>0'00"</v>
      </c>
      <c r="Z106" s="16" t="str">
        <f t="shared" si="40"/>
        <v>0'00"00</v>
      </c>
      <c r="AA106" s="19">
        <f t="shared" si="56"/>
        <v>1</v>
      </c>
      <c r="AB106" s="16" t="str">
        <f t="shared" si="47"/>
        <v>46'39"00</v>
      </c>
    </row>
    <row r="107" spans="1:28" x14ac:dyDescent="0.2">
      <c r="A107" s="1">
        <f t="shared" si="42"/>
        <v>999</v>
      </c>
      <c r="B107" s="1">
        <f t="shared" si="43"/>
        <v>103</v>
      </c>
      <c r="C107" s="1">
        <f t="shared" si="48"/>
        <v>103</v>
      </c>
      <c r="D107" s="1">
        <f t="shared" si="14"/>
        <v>103</v>
      </c>
      <c r="E107" s="12"/>
      <c r="F107" s="25"/>
      <c r="G107" s="14"/>
      <c r="H107" s="14"/>
      <c r="I107" s="14"/>
      <c r="J107" s="15">
        <f>VLOOKUP($A107,'入力(タイム)'!$B$5:$C$110,2)*24*60*60-$H107*60</f>
        <v>0</v>
      </c>
      <c r="K107" s="15">
        <f t="shared" si="49"/>
        <v>9999</v>
      </c>
      <c r="M107">
        <f t="shared" si="15"/>
        <v>0</v>
      </c>
      <c r="N107">
        <f t="shared" si="44"/>
        <v>0</v>
      </c>
      <c r="O107">
        <f t="shared" si="50"/>
        <v>9999</v>
      </c>
      <c r="P107">
        <f t="shared" si="51"/>
        <v>9999</v>
      </c>
      <c r="Q107" s="18">
        <f t="shared" si="52"/>
        <v>14999.000103</v>
      </c>
      <c r="R107">
        <f t="shared" si="53"/>
        <v>103</v>
      </c>
      <c r="S107" s="18">
        <f t="shared" si="54"/>
        <v>9999.0001030000003</v>
      </c>
      <c r="T107">
        <f t="shared" si="45"/>
        <v>103</v>
      </c>
      <c r="U107">
        <f t="shared" si="57"/>
        <v>0.11572916666666666</v>
      </c>
      <c r="V107">
        <f t="shared" si="55"/>
        <v>46</v>
      </c>
      <c r="W107">
        <f t="shared" si="46"/>
        <v>39</v>
      </c>
      <c r="Y107" s="16" t="str">
        <f t="shared" si="19"/>
        <v>0'00"</v>
      </c>
      <c r="Z107" s="16" t="str">
        <f t="shared" si="40"/>
        <v>0'00"00</v>
      </c>
      <c r="AA107" s="19">
        <f t="shared" si="56"/>
        <v>1</v>
      </c>
      <c r="AB107" s="16" t="str">
        <f t="shared" si="47"/>
        <v>46'39"00</v>
      </c>
    </row>
    <row r="108" spans="1:28" x14ac:dyDescent="0.2">
      <c r="A108" s="1">
        <f t="shared" si="42"/>
        <v>999</v>
      </c>
      <c r="B108" s="1">
        <f t="shared" si="43"/>
        <v>104</v>
      </c>
      <c r="C108" s="1">
        <f t="shared" si="48"/>
        <v>104</v>
      </c>
      <c r="D108" s="1">
        <f t="shared" si="14"/>
        <v>104</v>
      </c>
      <c r="E108" s="12"/>
      <c r="F108" s="25"/>
      <c r="G108" s="14"/>
      <c r="H108" s="14"/>
      <c r="I108" s="14"/>
      <c r="J108" s="15">
        <f>VLOOKUP($A108,'入力(タイム)'!$B$5:$C$110,2)*24*60*60-$H108*60</f>
        <v>0</v>
      </c>
      <c r="K108" s="15">
        <f t="shared" si="49"/>
        <v>9999</v>
      </c>
      <c r="M108">
        <f t="shared" si="15"/>
        <v>0</v>
      </c>
      <c r="N108">
        <f t="shared" si="44"/>
        <v>0</v>
      </c>
      <c r="O108">
        <f t="shared" si="50"/>
        <v>9999</v>
      </c>
      <c r="P108">
        <f t="shared" si="51"/>
        <v>9999</v>
      </c>
      <c r="Q108" s="18">
        <f t="shared" si="52"/>
        <v>14999.000104000001</v>
      </c>
      <c r="R108">
        <f t="shared" si="53"/>
        <v>104</v>
      </c>
      <c r="S108" s="18">
        <f t="shared" si="54"/>
        <v>9999.0001040000006</v>
      </c>
      <c r="T108">
        <f t="shared" si="45"/>
        <v>104</v>
      </c>
      <c r="U108">
        <f t="shared" si="57"/>
        <v>0.11572916666666666</v>
      </c>
      <c r="V108">
        <f t="shared" si="55"/>
        <v>46</v>
      </c>
      <c r="W108">
        <f t="shared" si="46"/>
        <v>39</v>
      </c>
      <c r="Y108" s="16" t="str">
        <f t="shared" si="19"/>
        <v>0'00"</v>
      </c>
      <c r="Z108" s="16" t="str">
        <f t="shared" si="40"/>
        <v>0'00"00</v>
      </c>
      <c r="AA108" s="19">
        <f t="shared" si="56"/>
        <v>1</v>
      </c>
      <c r="AB108" s="16" t="str">
        <f t="shared" si="47"/>
        <v>46'39"00</v>
      </c>
    </row>
    <row r="109" spans="1:28" x14ac:dyDescent="0.2">
      <c r="A109" s="1">
        <f t="shared" si="42"/>
        <v>999</v>
      </c>
      <c r="B109" s="1">
        <f t="shared" si="43"/>
        <v>105</v>
      </c>
      <c r="C109" s="1">
        <f t="shared" si="48"/>
        <v>105</v>
      </c>
      <c r="D109" s="1">
        <f t="shared" si="14"/>
        <v>105</v>
      </c>
      <c r="E109" s="12"/>
      <c r="F109" s="25"/>
      <c r="G109" s="14"/>
      <c r="H109" s="14"/>
      <c r="I109" s="14"/>
      <c r="J109" s="15">
        <f>VLOOKUP($A109,'入力(タイム)'!$B$5:$C$110,2)*24*60*60-$H109*60</f>
        <v>0</v>
      </c>
      <c r="K109" s="15">
        <f t="shared" si="49"/>
        <v>9999</v>
      </c>
      <c r="M109">
        <f t="shared" si="15"/>
        <v>0</v>
      </c>
      <c r="N109">
        <f t="shared" si="44"/>
        <v>0</v>
      </c>
      <c r="O109">
        <f t="shared" si="50"/>
        <v>9999</v>
      </c>
      <c r="P109">
        <f t="shared" si="51"/>
        <v>9999</v>
      </c>
      <c r="Q109" s="18">
        <f t="shared" si="52"/>
        <v>14999.000104999999</v>
      </c>
      <c r="R109">
        <f t="shared" si="53"/>
        <v>105</v>
      </c>
      <c r="S109" s="18">
        <f t="shared" si="54"/>
        <v>9999.0001049999992</v>
      </c>
      <c r="T109">
        <f t="shared" si="45"/>
        <v>105</v>
      </c>
      <c r="U109">
        <f t="shared" si="57"/>
        <v>0.11572916666666666</v>
      </c>
      <c r="V109">
        <f t="shared" si="55"/>
        <v>46</v>
      </c>
      <c r="W109">
        <f t="shared" si="46"/>
        <v>39</v>
      </c>
      <c r="Y109" s="16" t="str">
        <f t="shared" si="19"/>
        <v>0'00"</v>
      </c>
      <c r="Z109" s="16" t="str">
        <f t="shared" si="40"/>
        <v>0'00"00</v>
      </c>
      <c r="AA109" s="19">
        <f t="shared" si="56"/>
        <v>1</v>
      </c>
      <c r="AB109" s="16" t="str">
        <f t="shared" si="47"/>
        <v>46'39"00</v>
      </c>
    </row>
    <row r="110" spans="1:28" x14ac:dyDescent="0.2">
      <c r="A110" s="1">
        <f t="shared" si="42"/>
        <v>999</v>
      </c>
      <c r="B110" s="1">
        <f t="shared" si="43"/>
        <v>106</v>
      </c>
      <c r="C110" s="1">
        <f t="shared" si="48"/>
        <v>106</v>
      </c>
      <c r="D110" s="1">
        <f t="shared" si="14"/>
        <v>106</v>
      </c>
      <c r="E110" s="12"/>
      <c r="F110" s="25"/>
      <c r="G110" s="14"/>
      <c r="H110" s="14"/>
      <c r="I110" s="14"/>
      <c r="J110" s="15">
        <f>VLOOKUP($A110,'入力(タイム)'!$B$5:$C$110,2)*24*60*60-$H110*60</f>
        <v>0</v>
      </c>
      <c r="K110" s="15">
        <f t="shared" si="49"/>
        <v>9999</v>
      </c>
      <c r="M110">
        <f t="shared" si="15"/>
        <v>0</v>
      </c>
      <c r="N110">
        <f t="shared" si="44"/>
        <v>0</v>
      </c>
      <c r="O110">
        <f t="shared" si="50"/>
        <v>9999</v>
      </c>
      <c r="P110">
        <f t="shared" si="51"/>
        <v>9999</v>
      </c>
      <c r="Q110" s="18">
        <f t="shared" si="52"/>
        <v>14999.000106</v>
      </c>
      <c r="R110">
        <f t="shared" si="53"/>
        <v>106</v>
      </c>
      <c r="S110" s="18">
        <f t="shared" si="54"/>
        <v>9999.0001059999995</v>
      </c>
      <c r="T110">
        <f t="shared" si="45"/>
        <v>106</v>
      </c>
      <c r="U110">
        <f t="shared" si="57"/>
        <v>0.11572916666666666</v>
      </c>
      <c r="V110">
        <f t="shared" si="55"/>
        <v>46</v>
      </c>
      <c r="W110">
        <f t="shared" si="46"/>
        <v>39</v>
      </c>
      <c r="Y110" s="16" t="str">
        <f t="shared" si="19"/>
        <v>0'00"</v>
      </c>
      <c r="Z110" s="16" t="str">
        <f t="shared" si="40"/>
        <v>0'00"00</v>
      </c>
      <c r="AA110" s="19">
        <f t="shared" si="56"/>
        <v>1</v>
      </c>
      <c r="AB110" s="16" t="str">
        <f t="shared" si="47"/>
        <v>46'39"00</v>
      </c>
    </row>
    <row r="111" spans="1:28" x14ac:dyDescent="0.2">
      <c r="A111" s="1"/>
      <c r="B111" s="1"/>
      <c r="C111" s="1">
        <v>999</v>
      </c>
      <c r="D111" s="1"/>
      <c r="E111" s="1"/>
      <c r="F111" s="1"/>
      <c r="G111" s="1">
        <v>0</v>
      </c>
      <c r="H111" s="1"/>
      <c r="I111" s="1"/>
      <c r="J111" s="15" t="e">
        <f>VLOOKUP($A111,'入力(タイム)'!$B$5:$C$110,2)*24*60*60-$H111*60</f>
        <v>#N/A</v>
      </c>
      <c r="K111" s="15"/>
      <c r="Q111" s="18"/>
      <c r="S111" s="18"/>
      <c r="T111" s="18"/>
      <c r="AA111" s="19"/>
    </row>
  </sheetData>
  <sheetProtection sheet="1" objects="1" scenarios="1"/>
  <mergeCells count="1">
    <mergeCell ref="D2:K2"/>
  </mergeCells>
  <phoneticPr fontId="2"/>
  <conditionalFormatting sqref="F5:F110">
    <cfRule type="expression" dxfId="18" priority="1">
      <formula>F5&lt;&gt;5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3:D111"/>
  <sheetViews>
    <sheetView workbookViewId="0">
      <selection activeCell="C5" sqref="C5:C44"/>
    </sheetView>
  </sheetViews>
  <sheetFormatPr defaultRowHeight="13" x14ac:dyDescent="0.2"/>
  <cols>
    <col min="2" max="2" width="5.26953125" style="3" bestFit="1" customWidth="1"/>
    <col min="3" max="3" width="11.453125" style="3" customWidth="1"/>
    <col min="4" max="4" width="13.08984375" style="3" customWidth="1"/>
  </cols>
  <sheetData>
    <row r="3" spans="2:4" x14ac:dyDescent="0.2">
      <c r="B3" s="20"/>
      <c r="D3" s="20"/>
    </row>
    <row r="4" spans="2:4" ht="13.5" thickBot="1" x14ac:dyDescent="0.25">
      <c r="B4" s="2" t="s">
        <v>12</v>
      </c>
      <c r="C4" s="54" t="s">
        <v>0</v>
      </c>
      <c r="D4" s="2" t="s">
        <v>14</v>
      </c>
    </row>
    <row r="5" spans="2:4" ht="14" thickTop="1" thickBot="1" x14ac:dyDescent="0.25">
      <c r="B5" s="52">
        <v>1</v>
      </c>
      <c r="C5" s="56">
        <v>1.3519791666666666E-2</v>
      </c>
      <c r="D5" s="53" t="str">
        <f>VLOOKUP($B5,'入力（申告＆着順）'!$A$5:$E$110,5,0)</f>
        <v>宮田　拓衛</v>
      </c>
    </row>
    <row r="6" spans="2:4" ht="13.5" thickTop="1" x14ac:dyDescent="0.2">
      <c r="B6" s="21">
        <v>2</v>
      </c>
      <c r="C6" s="55">
        <v>1.3673148148148148E-2</v>
      </c>
      <c r="D6" s="21" t="str">
        <f>VLOOKUP($B6,'入力（申告＆着順）'!$A$5:$E$110,5,0)</f>
        <v>和田　洋</v>
      </c>
    </row>
    <row r="7" spans="2:4" x14ac:dyDescent="0.2">
      <c r="B7" s="21">
        <v>3</v>
      </c>
      <c r="C7" s="47">
        <v>1.4415740740740741E-2</v>
      </c>
      <c r="D7" s="21" t="str">
        <f>VLOOKUP($B7,'入力（申告＆着順）'!$A$5:$E$110,5,0)</f>
        <v>舟橋　潤</v>
      </c>
    </row>
    <row r="8" spans="2:4" x14ac:dyDescent="0.2">
      <c r="B8" s="21">
        <v>4</v>
      </c>
      <c r="C8" s="47">
        <v>1.4521643518518519E-2</v>
      </c>
      <c r="D8" s="21" t="str">
        <f>VLOOKUP($B8,'入力（申告＆着順）'!$A$5:$E$110,5,0)</f>
        <v>佐藤　裕和</v>
      </c>
    </row>
    <row r="9" spans="2:4" x14ac:dyDescent="0.2">
      <c r="B9" s="21">
        <v>5</v>
      </c>
      <c r="C9" s="47">
        <v>1.4737384259259259E-2</v>
      </c>
      <c r="D9" s="21" t="str">
        <f>VLOOKUP($B9,'入力（申告＆着順）'!$A$5:$E$110,5,0)</f>
        <v>佐藤　達則</v>
      </c>
    </row>
    <row r="10" spans="2:4" x14ac:dyDescent="0.2">
      <c r="B10" s="21">
        <v>6</v>
      </c>
      <c r="C10" s="47">
        <v>1.479039351851852E-2</v>
      </c>
      <c r="D10" s="21" t="str">
        <f>VLOOKUP($B10,'入力（申告＆着順）'!$A$5:$E$110,5,0)</f>
        <v>瀬戸口　宏行</v>
      </c>
    </row>
    <row r="11" spans="2:4" x14ac:dyDescent="0.2">
      <c r="B11" s="21">
        <v>7</v>
      </c>
      <c r="C11" s="47">
        <v>1.497025462962963E-2</v>
      </c>
      <c r="D11" s="21" t="str">
        <f>VLOOKUP($B11,'入力（申告＆着順）'!$A$5:$E$110,5,0)</f>
        <v>大矢　宏一</v>
      </c>
    </row>
    <row r="12" spans="2:4" x14ac:dyDescent="0.2">
      <c r="B12" s="21">
        <v>8</v>
      </c>
      <c r="C12" s="47">
        <v>1.5188888888888889E-2</v>
      </c>
      <c r="D12" s="21" t="str">
        <f>VLOOKUP($B12,'入力（申告＆着順）'!$A$5:$E$110,5,0)</f>
        <v>木崎　真</v>
      </c>
    </row>
    <row r="13" spans="2:4" x14ac:dyDescent="0.2">
      <c r="B13" s="21">
        <v>9</v>
      </c>
      <c r="C13" s="47">
        <v>1.5476851851851853E-2</v>
      </c>
      <c r="D13" s="21" t="str">
        <f>VLOOKUP($B13,'入力（申告＆着順）'!$A$5:$E$110,5,0)</f>
        <v>米屋　隆</v>
      </c>
    </row>
    <row r="14" spans="2:4" x14ac:dyDescent="0.2">
      <c r="B14" s="21">
        <v>10</v>
      </c>
      <c r="C14" s="47">
        <v>1.592326388888889E-2</v>
      </c>
      <c r="D14" s="21" t="str">
        <f>VLOOKUP($B14,'入力（申告＆着順）'!$A$5:$E$110,5,0)</f>
        <v>大矢　さおり</v>
      </c>
    </row>
    <row r="15" spans="2:4" x14ac:dyDescent="0.2">
      <c r="B15" s="21">
        <v>11</v>
      </c>
      <c r="C15" s="47">
        <v>1.5957754629629631E-2</v>
      </c>
      <c r="D15" s="21" t="str">
        <f>VLOOKUP($B15,'入力（申告＆着順）'!$A$5:$E$110,5,0)</f>
        <v>須田　亜木</v>
      </c>
    </row>
    <row r="16" spans="2:4" x14ac:dyDescent="0.2">
      <c r="B16" s="21">
        <v>12</v>
      </c>
      <c r="C16" s="47">
        <v>1.6088888888888889E-2</v>
      </c>
      <c r="D16" s="21" t="str">
        <f>VLOOKUP($B16,'入力（申告＆着順）'!$A$5:$E$110,5,0)</f>
        <v>柳田　晶子</v>
      </c>
    </row>
    <row r="17" spans="2:4" x14ac:dyDescent="0.2">
      <c r="B17" s="21">
        <v>13</v>
      </c>
      <c r="C17" s="47">
        <v>1.6850462962962963E-2</v>
      </c>
      <c r="D17" s="21" t="str">
        <f>VLOOKUP($B17,'入力（申告＆着順）'!$A$5:$E$110,5,0)</f>
        <v>渡辺　葉一</v>
      </c>
    </row>
    <row r="18" spans="2:4" x14ac:dyDescent="0.2">
      <c r="B18" s="21">
        <v>14</v>
      </c>
      <c r="C18" s="47">
        <v>1.6946643518518521E-2</v>
      </c>
      <c r="D18" s="21" t="str">
        <f>VLOOKUP($B18,'入力（申告＆着順）'!$A$5:$E$110,5,0)</f>
        <v>日比野　淳一</v>
      </c>
    </row>
    <row r="19" spans="2:4" x14ac:dyDescent="0.2">
      <c r="B19" s="21">
        <v>15</v>
      </c>
      <c r="C19" s="47">
        <v>1.7433449074074073E-2</v>
      </c>
      <c r="D19" s="21" t="str">
        <f>VLOOKUP($B19,'入力（申告＆着順）'!$A$5:$E$110,5,0)</f>
        <v>夏目　義弘</v>
      </c>
    </row>
    <row r="20" spans="2:4" x14ac:dyDescent="0.2">
      <c r="B20" s="21">
        <v>16</v>
      </c>
      <c r="C20" s="48">
        <v>1.7472222222222222E-2</v>
      </c>
      <c r="D20" s="21" t="str">
        <f>VLOOKUP($B20,'入力（申告＆着順）'!$A$5:$E$110,5,0)</f>
        <v>小林　伸彦</v>
      </c>
    </row>
    <row r="21" spans="2:4" x14ac:dyDescent="0.2">
      <c r="B21" s="21">
        <v>17</v>
      </c>
      <c r="C21" s="47">
        <v>1.7498379629629628E-2</v>
      </c>
      <c r="D21" s="21" t="str">
        <f>VLOOKUP($B21,'入力（申告＆着順）'!$A$5:$E$110,5,0)</f>
        <v>円実　章義</v>
      </c>
    </row>
    <row r="22" spans="2:4" x14ac:dyDescent="0.2">
      <c r="B22" s="21">
        <v>18</v>
      </c>
      <c r="C22" s="48">
        <v>1.8029166666666666E-2</v>
      </c>
      <c r="D22" s="21" t="str">
        <f>VLOOKUP($B22,'入力（申告＆着順）'!$A$5:$E$110,5,0)</f>
        <v>田原　透</v>
      </c>
    </row>
    <row r="23" spans="2:4" x14ac:dyDescent="0.2">
      <c r="B23" s="21">
        <v>19</v>
      </c>
      <c r="C23" s="47">
        <v>1.8033796296296294E-2</v>
      </c>
      <c r="D23" s="21" t="str">
        <f>VLOOKUP($B23,'入力（申告＆着順）'!$A$5:$E$110,5,0)</f>
        <v>八木　宏憲</v>
      </c>
    </row>
    <row r="24" spans="2:4" x14ac:dyDescent="0.2">
      <c r="B24" s="21">
        <v>20</v>
      </c>
      <c r="C24" s="48">
        <v>1.8111111111111109E-2</v>
      </c>
      <c r="D24" s="21" t="str">
        <f>VLOOKUP($B24,'入力（申告＆着順）'!$A$5:$E$110,5,0)</f>
        <v>新見　賢治</v>
      </c>
    </row>
    <row r="25" spans="2:4" x14ac:dyDescent="0.2">
      <c r="B25" s="21">
        <v>21</v>
      </c>
      <c r="C25" s="47">
        <v>1.8812731481481482E-2</v>
      </c>
      <c r="D25" s="21" t="str">
        <f>VLOOKUP($B25,'入力（申告＆着順）'!$A$5:$E$110,5,0)</f>
        <v>城水　千明</v>
      </c>
    </row>
    <row r="26" spans="2:4" x14ac:dyDescent="0.2">
      <c r="B26" s="21">
        <v>22</v>
      </c>
      <c r="C26" s="48">
        <v>1.9517476851851852E-2</v>
      </c>
      <c r="D26" s="21" t="str">
        <f>VLOOKUP($B26,'入力（申告＆着順）'!$A$5:$E$110,5,0)</f>
        <v>奥泉　健太郎</v>
      </c>
    </row>
    <row r="27" spans="2:4" x14ac:dyDescent="0.2">
      <c r="B27" s="21">
        <v>23</v>
      </c>
      <c r="C27" s="48">
        <v>1.9520949074074073E-2</v>
      </c>
      <c r="D27" s="21" t="str">
        <f>VLOOKUP($B27,'入力（申告＆着順）'!$A$5:$E$110,5,0)</f>
        <v>岩本　正史</v>
      </c>
    </row>
    <row r="28" spans="2:4" x14ac:dyDescent="0.2">
      <c r="B28" s="21">
        <v>24</v>
      </c>
      <c r="C28" s="48">
        <v>1.9769328703703702E-2</v>
      </c>
      <c r="D28" s="21" t="str">
        <f>VLOOKUP($B28,'入力（申告＆着順）'!$A$5:$E$110,5,0)</f>
        <v>板井　弘</v>
      </c>
    </row>
    <row r="29" spans="2:4" x14ac:dyDescent="0.2">
      <c r="B29" s="21">
        <v>25</v>
      </c>
      <c r="C29" s="48">
        <v>1.9883217592592595E-2</v>
      </c>
      <c r="D29" s="21" t="str">
        <f>VLOOKUP($B29,'入力（申告＆着順）'!$A$5:$E$110,5,0)</f>
        <v>中島　沙織</v>
      </c>
    </row>
    <row r="30" spans="2:4" x14ac:dyDescent="0.2">
      <c r="B30" s="21">
        <v>26</v>
      </c>
      <c r="C30" s="48">
        <v>2.080798611111111E-2</v>
      </c>
      <c r="D30" s="21" t="str">
        <f>VLOOKUP($B30,'入力（申告＆着順）'!$A$5:$E$110,5,0)</f>
        <v>関根　暴二郎</v>
      </c>
    </row>
    <row r="31" spans="2:4" x14ac:dyDescent="0.2">
      <c r="B31" s="21">
        <v>27</v>
      </c>
      <c r="C31" s="48">
        <v>2.1063773148148147E-2</v>
      </c>
      <c r="D31" s="21" t="str">
        <f>VLOOKUP($B31,'入力（申告＆着順）'!$A$5:$E$110,5,0)</f>
        <v>竹川　潔</v>
      </c>
    </row>
    <row r="32" spans="2:4" x14ac:dyDescent="0.2">
      <c r="B32" s="21">
        <v>28</v>
      </c>
      <c r="C32" s="48">
        <v>2.1169097222222221E-2</v>
      </c>
      <c r="D32" s="21" t="str">
        <f>VLOOKUP($B32,'入力（申告＆着順）'!$A$5:$E$110,5,0)</f>
        <v>杉山　裕史</v>
      </c>
    </row>
    <row r="33" spans="2:4" x14ac:dyDescent="0.2">
      <c r="B33" s="21">
        <v>29</v>
      </c>
      <c r="C33" s="48">
        <v>2.1616898148148149E-2</v>
      </c>
      <c r="D33" s="21" t="str">
        <f>VLOOKUP($B33,'入力（申告＆着順）'!$A$5:$E$110,5,0)</f>
        <v>福西　貴子</v>
      </c>
    </row>
    <row r="34" spans="2:4" x14ac:dyDescent="0.2">
      <c r="B34" s="21">
        <v>30</v>
      </c>
      <c r="C34" s="48">
        <v>2.1659259259259257E-2</v>
      </c>
      <c r="D34" s="21" t="str">
        <f>VLOOKUP($B34,'入力（申告＆着順）'!$A$5:$E$110,5,0)</f>
        <v>本郷　康嗣</v>
      </c>
    </row>
    <row r="35" spans="2:4" x14ac:dyDescent="0.2">
      <c r="B35" s="21">
        <v>31</v>
      </c>
      <c r="C35" s="48">
        <v>2.1703009259259259E-2</v>
      </c>
      <c r="D35" s="21" t="str">
        <f>VLOOKUP($B35,'入力（申告＆着順）'!$A$5:$E$110,5,0)</f>
        <v>阿部　哲</v>
      </c>
    </row>
    <row r="36" spans="2:4" x14ac:dyDescent="0.2">
      <c r="B36" s="21">
        <v>32</v>
      </c>
      <c r="C36" s="48">
        <v>2.1828009259259259E-2</v>
      </c>
      <c r="D36" s="21" t="str">
        <f>VLOOKUP($B36,'入力（申告＆着順）'!$A$5:$E$110,5,0)</f>
        <v>森　泰志</v>
      </c>
    </row>
    <row r="37" spans="2:4" x14ac:dyDescent="0.2">
      <c r="B37" s="21">
        <v>33</v>
      </c>
      <c r="C37" s="48">
        <v>2.2349999999999998E-2</v>
      </c>
      <c r="D37" s="21" t="str">
        <f>VLOOKUP($B37,'入力（申告＆着順）'!$A$5:$E$110,5,0)</f>
        <v>小島　政夫</v>
      </c>
    </row>
    <row r="38" spans="2:4" x14ac:dyDescent="0.2">
      <c r="B38" s="21">
        <v>34</v>
      </c>
      <c r="C38" s="48">
        <v>2.2487268518518521E-2</v>
      </c>
      <c r="D38" s="21" t="str">
        <f>VLOOKUP($B38,'入力（申告＆着順）'!$A$5:$E$110,5,0)</f>
        <v>佐藤　万寿生</v>
      </c>
    </row>
    <row r="39" spans="2:4" x14ac:dyDescent="0.2">
      <c r="B39" s="21">
        <v>35</v>
      </c>
      <c r="C39" s="48">
        <v>2.2583680555555555E-2</v>
      </c>
      <c r="D39" s="21" t="str">
        <f>VLOOKUP($B39,'入力（申告＆着順）'!$A$5:$E$110,5,0)</f>
        <v>角田　良子</v>
      </c>
    </row>
    <row r="40" spans="2:4" x14ac:dyDescent="0.2">
      <c r="B40" s="21">
        <v>36</v>
      </c>
      <c r="C40" s="48">
        <v>2.3890856481481482E-2</v>
      </c>
      <c r="D40" s="21" t="str">
        <f>VLOOKUP($B40,'入力（申告＆着順）'!$A$5:$E$110,5,0)</f>
        <v>岩澤　晶子</v>
      </c>
    </row>
    <row r="41" spans="2:4" x14ac:dyDescent="0.2">
      <c r="B41" s="21">
        <v>37</v>
      </c>
      <c r="C41" s="48">
        <v>2.4251157407407409E-2</v>
      </c>
      <c r="D41" s="21" t="str">
        <f>VLOOKUP($B41,'入力（申告＆着順）'!$A$5:$E$110,5,0)</f>
        <v>須田　康則</v>
      </c>
    </row>
    <row r="42" spans="2:4" x14ac:dyDescent="0.2">
      <c r="B42" s="21">
        <v>38</v>
      </c>
      <c r="C42" s="48">
        <v>2.4315972222222225E-2</v>
      </c>
      <c r="D42" s="21" t="str">
        <f>VLOOKUP($B42,'入力（申告＆着順）'!$A$5:$E$110,5,0)</f>
        <v>浅井　朱美</v>
      </c>
    </row>
    <row r="43" spans="2:4" x14ac:dyDescent="0.2">
      <c r="B43" s="21">
        <v>39</v>
      </c>
      <c r="C43" s="48">
        <v>2.505949074074074E-2</v>
      </c>
      <c r="D43" s="21" t="str">
        <f>VLOOKUP($B43,'入力（申告＆着順）'!$A$5:$E$110,5,0)</f>
        <v>松本　清彦</v>
      </c>
    </row>
    <row r="44" spans="2:4" x14ac:dyDescent="0.2">
      <c r="B44" s="21">
        <v>40</v>
      </c>
      <c r="C44" s="48">
        <v>3.2497106481481484E-2</v>
      </c>
      <c r="D44" s="21" t="e">
        <f>VLOOKUP($B44,'入力（申告＆着順）'!$A$5:$E$110,5,0)</f>
        <v>#N/A</v>
      </c>
    </row>
    <row r="45" spans="2:4" x14ac:dyDescent="0.2">
      <c r="B45" s="21">
        <v>41</v>
      </c>
      <c r="C45" s="48"/>
      <c r="D45" s="21" t="e">
        <f>VLOOKUP($B45,'入力（申告＆着順）'!$A$5:$E$110,5,0)</f>
        <v>#N/A</v>
      </c>
    </row>
    <row r="46" spans="2:4" x14ac:dyDescent="0.2">
      <c r="B46" s="21">
        <v>42</v>
      </c>
      <c r="C46" s="48"/>
      <c r="D46" s="21" t="e">
        <f>VLOOKUP($B46,'入力（申告＆着順）'!$A$5:$E$110,5,0)</f>
        <v>#N/A</v>
      </c>
    </row>
    <row r="47" spans="2:4" x14ac:dyDescent="0.2">
      <c r="B47" s="21">
        <v>43</v>
      </c>
      <c r="C47" s="48"/>
      <c r="D47" s="21" t="e">
        <f>VLOOKUP($B47,'入力（申告＆着順）'!$A$5:$E$110,5,0)</f>
        <v>#N/A</v>
      </c>
    </row>
    <row r="48" spans="2:4" x14ac:dyDescent="0.2">
      <c r="B48" s="21">
        <v>44</v>
      </c>
      <c r="C48" s="48"/>
      <c r="D48" s="21" t="e">
        <f>VLOOKUP($B48,'入力（申告＆着順）'!$A$5:$E$110,5,0)</f>
        <v>#N/A</v>
      </c>
    </row>
    <row r="49" spans="2:4" x14ac:dyDescent="0.2">
      <c r="B49" s="21">
        <v>45</v>
      </c>
      <c r="C49" s="48"/>
      <c r="D49" s="21" t="e">
        <f>VLOOKUP($B49,'入力（申告＆着順）'!$A$5:$E$110,5,0)</f>
        <v>#N/A</v>
      </c>
    </row>
    <row r="50" spans="2:4" x14ac:dyDescent="0.2">
      <c r="B50" s="21">
        <v>46</v>
      </c>
      <c r="C50" s="48"/>
      <c r="D50" s="21" t="e">
        <f>VLOOKUP($B50,'入力（申告＆着順）'!$A$5:$E$110,5,0)</f>
        <v>#N/A</v>
      </c>
    </row>
    <row r="51" spans="2:4" x14ac:dyDescent="0.2">
      <c r="B51" s="21">
        <v>47</v>
      </c>
      <c r="C51" s="48"/>
      <c r="D51" s="21" t="e">
        <f>VLOOKUP($B51,'入力（申告＆着順）'!$A$5:$E$110,5,0)</f>
        <v>#N/A</v>
      </c>
    </row>
    <row r="52" spans="2:4" x14ac:dyDescent="0.2">
      <c r="B52" s="21">
        <v>48</v>
      </c>
      <c r="C52" s="48"/>
      <c r="D52" s="21" t="e">
        <f>VLOOKUP($B52,'入力（申告＆着順）'!$A$5:$E$110,5,0)</f>
        <v>#N/A</v>
      </c>
    </row>
    <row r="53" spans="2:4" x14ac:dyDescent="0.2">
      <c r="B53" s="21">
        <v>49</v>
      </c>
      <c r="C53" s="48"/>
      <c r="D53" s="21" t="e">
        <f>VLOOKUP($B53,'入力（申告＆着順）'!$A$5:$E$110,5,0)</f>
        <v>#N/A</v>
      </c>
    </row>
    <row r="54" spans="2:4" x14ac:dyDescent="0.2">
      <c r="B54" s="21">
        <v>50</v>
      </c>
      <c r="C54" s="48"/>
      <c r="D54" s="21" t="e">
        <f>VLOOKUP($B54,'入力（申告＆着順）'!$A$5:$E$110,5,0)</f>
        <v>#N/A</v>
      </c>
    </row>
    <row r="55" spans="2:4" x14ac:dyDescent="0.2">
      <c r="B55" s="21">
        <v>51</v>
      </c>
      <c r="C55" s="48"/>
      <c r="D55" s="21" t="e">
        <f>VLOOKUP($B55,'入力（申告＆着順）'!$A$5:$E$110,5,0)</f>
        <v>#N/A</v>
      </c>
    </row>
    <row r="56" spans="2:4" x14ac:dyDescent="0.2">
      <c r="B56" s="21">
        <v>52</v>
      </c>
      <c r="C56" s="48"/>
      <c r="D56" s="21" t="e">
        <f>VLOOKUP($B56,'入力（申告＆着順）'!$A$5:$E$110,5,0)</f>
        <v>#N/A</v>
      </c>
    </row>
    <row r="57" spans="2:4" x14ac:dyDescent="0.2">
      <c r="B57" s="21">
        <v>53</v>
      </c>
      <c r="C57" s="48"/>
      <c r="D57" s="21" t="e">
        <f>VLOOKUP($B57,'入力（申告＆着順）'!$A$5:$E$110,5,0)</f>
        <v>#N/A</v>
      </c>
    </row>
    <row r="58" spans="2:4" x14ac:dyDescent="0.2">
      <c r="B58" s="21">
        <v>54</v>
      </c>
      <c r="C58" s="48"/>
      <c r="D58" s="21" t="e">
        <f>VLOOKUP($B58,'入力（申告＆着順）'!$A$5:$E$110,5,0)</f>
        <v>#N/A</v>
      </c>
    </row>
    <row r="59" spans="2:4" x14ac:dyDescent="0.2">
      <c r="B59" s="21">
        <v>55</v>
      </c>
      <c r="C59" s="48"/>
      <c r="D59" s="21" t="e">
        <f>VLOOKUP($B59,'入力（申告＆着順）'!$A$5:$E$110,5,0)</f>
        <v>#N/A</v>
      </c>
    </row>
    <row r="60" spans="2:4" x14ac:dyDescent="0.2">
      <c r="B60" s="21">
        <v>56</v>
      </c>
      <c r="C60" s="48"/>
      <c r="D60" s="21" t="e">
        <f>VLOOKUP($B60,'入力（申告＆着順）'!$A$5:$E$110,5,0)</f>
        <v>#N/A</v>
      </c>
    </row>
    <row r="61" spans="2:4" x14ac:dyDescent="0.2">
      <c r="B61" s="21">
        <v>57</v>
      </c>
      <c r="C61" s="48"/>
      <c r="D61" s="21" t="e">
        <f>VLOOKUP($B61,'入力（申告＆着順）'!$A$5:$E$110,5,0)</f>
        <v>#N/A</v>
      </c>
    </row>
    <row r="62" spans="2:4" x14ac:dyDescent="0.2">
      <c r="B62" s="21">
        <v>58</v>
      </c>
      <c r="C62" s="48"/>
      <c r="D62" s="21" t="e">
        <f>VLOOKUP($B62,'入力（申告＆着順）'!$A$5:$E$110,5,0)</f>
        <v>#N/A</v>
      </c>
    </row>
    <row r="63" spans="2:4" x14ac:dyDescent="0.2">
      <c r="B63" s="21">
        <v>59</v>
      </c>
      <c r="C63" s="48"/>
      <c r="D63" s="21" t="e">
        <f>VLOOKUP($B63,'入力（申告＆着順）'!$A$5:$E$110,5,0)</f>
        <v>#N/A</v>
      </c>
    </row>
    <row r="64" spans="2:4" x14ac:dyDescent="0.2">
      <c r="B64" s="21">
        <v>60</v>
      </c>
      <c r="C64" s="48"/>
      <c r="D64" s="21" t="e">
        <f>VLOOKUP($B64,'入力（申告＆着順）'!$A$5:$E$110,5,0)</f>
        <v>#N/A</v>
      </c>
    </row>
    <row r="65" spans="2:4" x14ac:dyDescent="0.2">
      <c r="B65" s="21">
        <v>61</v>
      </c>
      <c r="C65" s="48"/>
      <c r="D65" s="21" t="e">
        <f>VLOOKUP($B65,'入力（申告＆着順）'!$A$5:$E$110,5,0)</f>
        <v>#N/A</v>
      </c>
    </row>
    <row r="66" spans="2:4" x14ac:dyDescent="0.2">
      <c r="B66" s="21">
        <v>62</v>
      </c>
      <c r="C66" s="48"/>
      <c r="D66" s="21" t="e">
        <f>VLOOKUP($B66,'入力（申告＆着順）'!$A$5:$E$110,5,0)</f>
        <v>#N/A</v>
      </c>
    </row>
    <row r="67" spans="2:4" x14ac:dyDescent="0.2">
      <c r="B67" s="21">
        <v>63</v>
      </c>
      <c r="C67" s="48"/>
      <c r="D67" s="21" t="e">
        <f>VLOOKUP($B67,'入力（申告＆着順）'!$A$5:$E$110,5,0)</f>
        <v>#N/A</v>
      </c>
    </row>
    <row r="68" spans="2:4" x14ac:dyDescent="0.2">
      <c r="B68" s="21">
        <v>64</v>
      </c>
      <c r="C68" s="48"/>
      <c r="D68" s="21" t="e">
        <f>VLOOKUP($B68,'入力（申告＆着順）'!$A$5:$E$110,5,0)</f>
        <v>#N/A</v>
      </c>
    </row>
    <row r="69" spans="2:4" x14ac:dyDescent="0.2">
      <c r="B69" s="21">
        <v>65</v>
      </c>
      <c r="C69" s="48"/>
      <c r="D69" s="21" t="e">
        <f>VLOOKUP($B69,'入力（申告＆着順）'!$A$5:$E$110,5,0)</f>
        <v>#N/A</v>
      </c>
    </row>
    <row r="70" spans="2:4" x14ac:dyDescent="0.2">
      <c r="B70" s="21">
        <v>66</v>
      </c>
      <c r="C70" s="48"/>
      <c r="D70" s="21" t="e">
        <f>VLOOKUP($B70,'入力（申告＆着順）'!$A$5:$E$110,5,0)</f>
        <v>#N/A</v>
      </c>
    </row>
    <row r="71" spans="2:4" x14ac:dyDescent="0.2">
      <c r="B71" s="21">
        <v>67</v>
      </c>
      <c r="C71" s="48"/>
      <c r="D71" s="21" t="e">
        <f>VLOOKUP($B71,'入力（申告＆着順）'!$A$5:$E$110,5,0)</f>
        <v>#N/A</v>
      </c>
    </row>
    <row r="72" spans="2:4" x14ac:dyDescent="0.2">
      <c r="B72" s="21">
        <v>68</v>
      </c>
      <c r="C72" s="48"/>
      <c r="D72" s="21" t="e">
        <f>VLOOKUP($B72,'入力（申告＆着順）'!$A$5:$E$110,5,0)</f>
        <v>#N/A</v>
      </c>
    </row>
    <row r="73" spans="2:4" x14ac:dyDescent="0.2">
      <c r="B73" s="21">
        <v>69</v>
      </c>
      <c r="C73" s="48"/>
      <c r="D73" s="21" t="e">
        <f>VLOOKUP($B73,'入力（申告＆着順）'!$A$5:$E$110,5,0)</f>
        <v>#N/A</v>
      </c>
    </row>
    <row r="74" spans="2:4" x14ac:dyDescent="0.2">
      <c r="B74" s="21">
        <v>70</v>
      </c>
      <c r="C74" s="48"/>
      <c r="D74" s="21" t="e">
        <f>VLOOKUP($B74,'入力（申告＆着順）'!$A$5:$E$110,5,0)</f>
        <v>#N/A</v>
      </c>
    </row>
    <row r="75" spans="2:4" x14ac:dyDescent="0.2">
      <c r="B75" s="21">
        <v>71</v>
      </c>
      <c r="C75" s="48"/>
      <c r="D75" s="21" t="e">
        <f>VLOOKUP($B75,'入力（申告＆着順）'!$A$5:$E$110,5,0)</f>
        <v>#N/A</v>
      </c>
    </row>
    <row r="76" spans="2:4" x14ac:dyDescent="0.2">
      <c r="B76" s="21">
        <v>72</v>
      </c>
      <c r="C76" s="48"/>
      <c r="D76" s="21" t="e">
        <f>VLOOKUP($B76,'入力（申告＆着順）'!$A$5:$E$110,5,0)</f>
        <v>#N/A</v>
      </c>
    </row>
    <row r="77" spans="2:4" x14ac:dyDescent="0.2">
      <c r="B77" s="21">
        <v>73</v>
      </c>
      <c r="C77" s="48"/>
      <c r="D77" s="21" t="e">
        <f>VLOOKUP($B77,'入力（申告＆着順）'!$A$5:$E$110,5,0)</f>
        <v>#N/A</v>
      </c>
    </row>
    <row r="78" spans="2:4" x14ac:dyDescent="0.2">
      <c r="B78" s="21">
        <v>74</v>
      </c>
      <c r="C78" s="48"/>
      <c r="D78" s="21" t="e">
        <f>VLOOKUP($B78,'入力（申告＆着順）'!$A$5:$E$110,5,0)</f>
        <v>#N/A</v>
      </c>
    </row>
    <row r="79" spans="2:4" x14ac:dyDescent="0.2">
      <c r="B79" s="21">
        <v>75</v>
      </c>
      <c r="C79" s="48"/>
      <c r="D79" s="21" t="e">
        <f>VLOOKUP($B79,'入力（申告＆着順）'!$A$5:$E$110,5,0)</f>
        <v>#N/A</v>
      </c>
    </row>
    <row r="80" spans="2:4" x14ac:dyDescent="0.2">
      <c r="B80" s="21">
        <v>76</v>
      </c>
      <c r="C80" s="48"/>
      <c r="D80" s="21" t="e">
        <f>VLOOKUP($B80,'入力（申告＆着順）'!$A$5:$E$110,5,0)</f>
        <v>#N/A</v>
      </c>
    </row>
    <row r="81" spans="2:4" x14ac:dyDescent="0.2">
      <c r="B81" s="21">
        <v>77</v>
      </c>
      <c r="C81" s="48"/>
      <c r="D81" s="21" t="e">
        <f>VLOOKUP($B81,'入力（申告＆着順）'!$A$5:$E$110,5,0)</f>
        <v>#N/A</v>
      </c>
    </row>
    <row r="82" spans="2:4" x14ac:dyDescent="0.2">
      <c r="B82" s="21">
        <v>78</v>
      </c>
      <c r="C82" s="48"/>
      <c r="D82" s="21" t="e">
        <f>VLOOKUP($B82,'入力（申告＆着順）'!$A$5:$E$110,5,0)</f>
        <v>#N/A</v>
      </c>
    </row>
    <row r="83" spans="2:4" x14ac:dyDescent="0.2">
      <c r="B83" s="21">
        <v>79</v>
      </c>
      <c r="C83" s="48"/>
      <c r="D83" s="21" t="e">
        <f>VLOOKUP($B83,'入力（申告＆着順）'!$A$5:$E$110,5,0)</f>
        <v>#N/A</v>
      </c>
    </row>
    <row r="84" spans="2:4" x14ac:dyDescent="0.2">
      <c r="B84" s="21">
        <v>80</v>
      </c>
      <c r="C84" s="48"/>
      <c r="D84" s="21" t="e">
        <f>VLOOKUP($B84,'入力（申告＆着順）'!$A$5:$E$110,5,0)</f>
        <v>#N/A</v>
      </c>
    </row>
    <row r="85" spans="2:4" x14ac:dyDescent="0.2">
      <c r="B85" s="21">
        <v>81</v>
      </c>
      <c r="C85" s="48"/>
      <c r="D85" s="21" t="e">
        <f>VLOOKUP($B85,'入力（申告＆着順）'!$A$5:$E$110,5,0)</f>
        <v>#N/A</v>
      </c>
    </row>
    <row r="86" spans="2:4" x14ac:dyDescent="0.2">
      <c r="B86" s="21">
        <v>82</v>
      </c>
      <c r="C86" s="48"/>
      <c r="D86" s="21" t="e">
        <f>VLOOKUP($B86,'入力（申告＆着順）'!$A$5:$E$110,5,0)</f>
        <v>#N/A</v>
      </c>
    </row>
    <row r="87" spans="2:4" x14ac:dyDescent="0.2">
      <c r="B87" s="21">
        <v>83</v>
      </c>
      <c r="C87" s="48"/>
      <c r="D87" s="21" t="e">
        <f>VLOOKUP($B87,'入力（申告＆着順）'!$A$5:$E$110,5,0)</f>
        <v>#N/A</v>
      </c>
    </row>
    <row r="88" spans="2:4" x14ac:dyDescent="0.2">
      <c r="B88" s="21">
        <v>84</v>
      </c>
      <c r="C88" s="48"/>
      <c r="D88" s="21" t="e">
        <f>VLOOKUP($B88,'入力（申告＆着順）'!$A$5:$E$110,5,0)</f>
        <v>#N/A</v>
      </c>
    </row>
    <row r="89" spans="2:4" x14ac:dyDescent="0.2">
      <c r="B89" s="21">
        <v>85</v>
      </c>
      <c r="C89" s="48"/>
      <c r="D89" s="21" t="e">
        <f>VLOOKUP($B89,'入力（申告＆着順）'!$A$5:$E$110,5,0)</f>
        <v>#N/A</v>
      </c>
    </row>
    <row r="90" spans="2:4" x14ac:dyDescent="0.2">
      <c r="B90" s="21">
        <v>86</v>
      </c>
      <c r="C90" s="48"/>
      <c r="D90" s="21" t="e">
        <f>VLOOKUP($B90,'入力（申告＆着順）'!$A$5:$E$110,5,0)</f>
        <v>#N/A</v>
      </c>
    </row>
    <row r="91" spans="2:4" x14ac:dyDescent="0.2">
      <c r="B91" s="21">
        <v>87</v>
      </c>
      <c r="C91" s="48"/>
      <c r="D91" s="21" t="e">
        <f>VLOOKUP($B91,'入力（申告＆着順）'!$A$5:$E$110,5,0)</f>
        <v>#N/A</v>
      </c>
    </row>
    <row r="92" spans="2:4" x14ac:dyDescent="0.2">
      <c r="B92" s="21">
        <v>88</v>
      </c>
      <c r="C92" s="48"/>
      <c r="D92" s="21" t="e">
        <f>VLOOKUP($B92,'入力（申告＆着順）'!$A$5:$E$110,5,0)</f>
        <v>#N/A</v>
      </c>
    </row>
    <row r="93" spans="2:4" x14ac:dyDescent="0.2">
      <c r="B93" s="21">
        <v>89</v>
      </c>
      <c r="C93" s="48"/>
      <c r="D93" s="21" t="e">
        <f>VLOOKUP($B93,'入力（申告＆着順）'!$A$5:$E$110,5,0)</f>
        <v>#N/A</v>
      </c>
    </row>
    <row r="94" spans="2:4" x14ac:dyDescent="0.2">
      <c r="B94" s="21">
        <v>90</v>
      </c>
      <c r="C94" s="48"/>
      <c r="D94" s="21" t="e">
        <f>VLOOKUP($B94,'入力（申告＆着順）'!$A$5:$E$110,5,0)</f>
        <v>#N/A</v>
      </c>
    </row>
    <row r="95" spans="2:4" x14ac:dyDescent="0.2">
      <c r="B95" s="21">
        <v>91</v>
      </c>
      <c r="C95" s="48"/>
      <c r="D95" s="21" t="e">
        <f>VLOOKUP($B95,'入力（申告＆着順）'!$A$5:$E$110,5,0)</f>
        <v>#N/A</v>
      </c>
    </row>
    <row r="96" spans="2:4" x14ac:dyDescent="0.2">
      <c r="B96" s="21">
        <v>92</v>
      </c>
      <c r="C96" s="48"/>
      <c r="D96" s="21" t="e">
        <f>VLOOKUP($B96,'入力（申告＆着順）'!$A$5:$E$110,5,0)</f>
        <v>#N/A</v>
      </c>
    </row>
    <row r="97" spans="2:4" x14ac:dyDescent="0.2">
      <c r="B97" s="21">
        <v>93</v>
      </c>
      <c r="C97" s="48"/>
      <c r="D97" s="21" t="e">
        <f>VLOOKUP($B97,'入力（申告＆着順）'!$A$5:$E$110,5,0)</f>
        <v>#N/A</v>
      </c>
    </row>
    <row r="98" spans="2:4" x14ac:dyDescent="0.2">
      <c r="B98" s="21">
        <v>94</v>
      </c>
      <c r="C98" s="48"/>
      <c r="D98" s="21" t="e">
        <f>VLOOKUP($B98,'入力（申告＆着順）'!$A$5:$E$110,5,0)</f>
        <v>#N/A</v>
      </c>
    </row>
    <row r="99" spans="2:4" x14ac:dyDescent="0.2">
      <c r="B99" s="21">
        <v>95</v>
      </c>
      <c r="C99" s="48"/>
      <c r="D99" s="21" t="e">
        <f>VLOOKUP($B99,'入力（申告＆着順）'!$A$5:$E$110,5,0)</f>
        <v>#N/A</v>
      </c>
    </row>
    <row r="100" spans="2:4" x14ac:dyDescent="0.2">
      <c r="B100" s="21">
        <v>96</v>
      </c>
      <c r="C100" s="48"/>
      <c r="D100" s="21" t="e">
        <f>VLOOKUP($B100,'入力（申告＆着順）'!$A$5:$E$110,5,0)</f>
        <v>#N/A</v>
      </c>
    </row>
    <row r="101" spans="2:4" x14ac:dyDescent="0.2">
      <c r="B101" s="21">
        <v>97</v>
      </c>
      <c r="C101" s="48"/>
      <c r="D101" s="21" t="e">
        <f>VLOOKUP($B101,'入力（申告＆着順）'!$A$5:$E$110,5,0)</f>
        <v>#N/A</v>
      </c>
    </row>
    <row r="102" spans="2:4" x14ac:dyDescent="0.2">
      <c r="B102" s="21">
        <v>98</v>
      </c>
      <c r="C102" s="48"/>
      <c r="D102" s="21" t="e">
        <f>VLOOKUP($B102,'入力（申告＆着順）'!$A$5:$E$110,5,0)</f>
        <v>#N/A</v>
      </c>
    </row>
    <row r="103" spans="2:4" x14ac:dyDescent="0.2">
      <c r="B103" s="21">
        <v>99</v>
      </c>
      <c r="C103" s="48"/>
      <c r="D103" s="21" t="e">
        <f>VLOOKUP($B103,'入力（申告＆着順）'!$A$5:$E$110,5,0)</f>
        <v>#N/A</v>
      </c>
    </row>
    <row r="104" spans="2:4" x14ac:dyDescent="0.2">
      <c r="B104" s="21">
        <v>100</v>
      </c>
      <c r="C104" s="48"/>
      <c r="D104" s="21" t="e">
        <f>VLOOKUP($B104,'入力（申告＆着順）'!$A$5:$E$110,5,0)</f>
        <v>#N/A</v>
      </c>
    </row>
    <row r="105" spans="2:4" x14ac:dyDescent="0.2">
      <c r="B105" s="21">
        <v>101</v>
      </c>
      <c r="C105" s="48"/>
      <c r="D105" s="21" t="e">
        <f>VLOOKUP($B105,'入力（申告＆着順）'!$A$5:$E$110,5,0)</f>
        <v>#N/A</v>
      </c>
    </row>
    <row r="106" spans="2:4" x14ac:dyDescent="0.2">
      <c r="B106" s="21">
        <v>102</v>
      </c>
      <c r="C106" s="48"/>
      <c r="D106" s="21" t="e">
        <f>VLOOKUP($B106,'入力（申告＆着順）'!$A$5:$E$110,5,0)</f>
        <v>#N/A</v>
      </c>
    </row>
    <row r="107" spans="2:4" x14ac:dyDescent="0.2">
      <c r="B107" s="21">
        <v>103</v>
      </c>
      <c r="C107" s="48"/>
      <c r="D107" s="21" t="e">
        <f>VLOOKUP($B107,'入力（申告＆着順）'!$A$5:$E$110,5,0)</f>
        <v>#N/A</v>
      </c>
    </row>
    <row r="108" spans="2:4" x14ac:dyDescent="0.2">
      <c r="B108" s="21">
        <v>104</v>
      </c>
      <c r="C108" s="48"/>
      <c r="D108" s="21" t="e">
        <f>VLOOKUP($B108,'入力（申告＆着順）'!$A$5:$E$110,5,0)</f>
        <v>#N/A</v>
      </c>
    </row>
    <row r="109" spans="2:4" x14ac:dyDescent="0.2">
      <c r="B109" s="21">
        <v>105</v>
      </c>
      <c r="C109" s="48"/>
      <c r="D109" s="21" t="e">
        <f>VLOOKUP($B109,'入力（申告＆着順）'!$A$5:$E$110,5,0)</f>
        <v>#N/A</v>
      </c>
    </row>
    <row r="110" spans="2:4" x14ac:dyDescent="0.2">
      <c r="B110" s="21">
        <v>106</v>
      </c>
      <c r="C110" s="48"/>
      <c r="D110" s="21" t="e">
        <f>VLOOKUP($B110,'入力（申告＆着順）'!$A$5:$E$110,5,0)</f>
        <v>#N/A</v>
      </c>
    </row>
    <row r="111" spans="2:4" x14ac:dyDescent="0.2">
      <c r="B111" s="2"/>
      <c r="C111" s="49"/>
      <c r="D111" s="2"/>
    </row>
  </sheetData>
  <sheetProtection sheet="1" objects="1" scenarios="1"/>
  <phoneticPr fontId="2"/>
  <pageMargins left="0.75" right="0.75" top="1" bottom="1" header="0.51200000000000001" footer="0.51200000000000001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J100"/>
  <sheetViews>
    <sheetView showGridLines="0" tabSelected="1" topLeftCell="A16" zoomScaleNormal="100" workbookViewId="0">
      <selection activeCell="R3" sqref="R3"/>
    </sheetView>
  </sheetViews>
  <sheetFormatPr defaultRowHeight="13" x14ac:dyDescent="0.2"/>
  <cols>
    <col min="1" max="1" width="3.453125" style="11" bestFit="1" customWidth="1"/>
    <col min="2" max="2" width="1.7265625" customWidth="1"/>
    <col min="3" max="3" width="7" bestFit="1" customWidth="1"/>
    <col min="4" max="4" width="7" customWidth="1"/>
    <col min="5" max="5" width="4.453125" hidden="1" customWidth="1"/>
    <col min="6" max="6" width="31.453125" bestFit="1" customWidth="1"/>
    <col min="7" max="7" width="14" style="3" bestFit="1" customWidth="1"/>
    <col min="8" max="8" width="11.453125" style="3" customWidth="1"/>
    <col min="9" max="9" width="3.08984375" bestFit="1" customWidth="1"/>
    <col min="10" max="10" width="11.453125" style="3" customWidth="1"/>
  </cols>
  <sheetData>
    <row r="2" spans="1:10" ht="21" x14ac:dyDescent="0.2">
      <c r="C2" s="62" t="str">
        <f>'入力（申告＆着順）'!$D$2</f>
        <v>2025年度　横浜緑走友会　申告タイムレース</v>
      </c>
      <c r="D2" s="62"/>
      <c r="E2" s="62"/>
      <c r="F2" s="62"/>
      <c r="G2" s="62"/>
      <c r="H2" s="62"/>
      <c r="I2" s="62"/>
      <c r="J2" s="62"/>
    </row>
    <row r="4" spans="1:10" ht="19" x14ac:dyDescent="0.2">
      <c r="C4" s="6" t="s">
        <v>10</v>
      </c>
      <c r="D4" s="6" t="s">
        <v>22</v>
      </c>
      <c r="E4" s="7" t="s">
        <v>11</v>
      </c>
      <c r="F4" s="7" t="s">
        <v>13</v>
      </c>
      <c r="G4" s="7" t="s">
        <v>1</v>
      </c>
      <c r="H4" s="7" t="s">
        <v>0</v>
      </c>
      <c r="I4" s="8"/>
      <c r="J4" s="22" t="s">
        <v>20</v>
      </c>
    </row>
    <row r="5" spans="1:10" ht="19" x14ac:dyDescent="0.2">
      <c r="A5" s="11">
        <f>ROW()-4</f>
        <v>1</v>
      </c>
      <c r="C5" s="6">
        <f t="shared" ref="C5:C48" si="0">IF($J5=$J4,$C4,$A5)</f>
        <v>1</v>
      </c>
      <c r="D5" s="26">
        <f>VLOOKUP($A5,'入力（申告＆着順）'!$B$5:$AB$111,5,0)</f>
        <v>5</v>
      </c>
      <c r="E5" s="6">
        <f>VLOOKUP($A5,'入力（申告＆着順）'!$B$5:$AB$111,3,0)</f>
        <v>40</v>
      </c>
      <c r="F5" s="6" t="str">
        <f>VLOOKUP($A5,'入力（申告＆着順）'!$B$5:$AB$111,4,0)</f>
        <v>須田　亜木</v>
      </c>
      <c r="G5" s="7" t="str">
        <f>VLOOKUP($A5,'入力（申告＆着順）'!$C$5:$AB$111,23,0)</f>
        <v>22'59"</v>
      </c>
      <c r="H5" s="7" t="str">
        <f>VLOOKUP($A5,'入力（申告＆着順）'!$C$5:$AB$111,24,0)</f>
        <v>22'58"75</v>
      </c>
      <c r="I5" s="10">
        <f>VLOOKUP($A5,'入力（申告＆着順）'!$C$5:$AB$111,25,0)</f>
        <v>-1</v>
      </c>
      <c r="J5" s="9" t="str">
        <f>VLOOKUP($A5,'入力（申告＆着順）'!$C$5:$AB$111,26,0)</f>
        <v>0'00"25</v>
      </c>
    </row>
    <row r="6" spans="1:10" ht="19" x14ac:dyDescent="0.2">
      <c r="A6" s="11">
        <f t="shared" ref="A6:A99" si="1">ROW()-4</f>
        <v>2</v>
      </c>
      <c r="C6" s="6">
        <f t="shared" si="0"/>
        <v>2</v>
      </c>
      <c r="D6" s="26">
        <f>VLOOKUP($A6,'入力（申告＆着順）'!$B$5:$AB$111,5,0)</f>
        <v>5</v>
      </c>
      <c r="E6" s="6">
        <f>VLOOKUP($A6,'入力（申告＆着順）'!$B$5:$AB$111,3,0)</f>
        <v>94</v>
      </c>
      <c r="F6" s="6" t="str">
        <f>VLOOKUP($A6,'入力（申告＆着順）'!$B$5:$AB$111,4,0)</f>
        <v>渡辺　葉一</v>
      </c>
      <c r="G6" s="7" t="str">
        <f>VLOOKUP($A6,'入力（申告＆着順）'!$C$5:$AB$111,23,0)</f>
        <v>24'15"</v>
      </c>
      <c r="H6" s="7" t="str">
        <f>VLOOKUP($A6,'入力（申告＆着順）'!$C$5:$AB$111,24,0)</f>
        <v>24'15"88</v>
      </c>
      <c r="I6" s="10">
        <f>VLOOKUP($A6,'入力（申告＆着順）'!$C$5:$AB$111,25,0)</f>
        <v>1</v>
      </c>
      <c r="J6" s="9" t="str">
        <f>VLOOKUP($A6,'入力（申告＆着順）'!$C$5:$AB$111,26,0)</f>
        <v>0'00"88</v>
      </c>
    </row>
    <row r="7" spans="1:10" ht="19" x14ac:dyDescent="0.2">
      <c r="A7" s="11">
        <f t="shared" si="1"/>
        <v>3</v>
      </c>
      <c r="C7" s="6">
        <f t="shared" si="0"/>
        <v>3</v>
      </c>
      <c r="D7" s="26">
        <f>VLOOKUP($A7,'入力（申告＆着順）'!$B$5:$AB$111,5,0)</f>
        <v>5</v>
      </c>
      <c r="E7" s="6">
        <f>VLOOKUP($A7,'入力（申告＆着順）'!$B$5:$AB$111,3,0)</f>
        <v>32</v>
      </c>
      <c r="F7" s="6" t="str">
        <f>VLOOKUP($A7,'入力（申告＆着順）'!$B$5:$AB$111,4,0)</f>
        <v>佐藤　達則</v>
      </c>
      <c r="G7" s="7" t="str">
        <f>VLOOKUP($A7,'入力（申告＆着順）'!$C$5:$AB$111,23,0)</f>
        <v>21'15"</v>
      </c>
      <c r="H7" s="7" t="str">
        <f>VLOOKUP($A7,'入力（申告＆着順）'!$C$5:$AB$111,24,0)</f>
        <v>21'13"31</v>
      </c>
      <c r="I7" s="10">
        <f>VLOOKUP($A7,'入力（申告＆着順）'!$C$5:$AB$111,25,0)</f>
        <v>-1</v>
      </c>
      <c r="J7" s="9" t="str">
        <f>VLOOKUP($A7,'入力（申告＆着順）'!$C$5:$AB$111,26,0)</f>
        <v>0'01"69</v>
      </c>
    </row>
    <row r="8" spans="1:10" ht="19" x14ac:dyDescent="0.2">
      <c r="A8" s="11">
        <f t="shared" si="1"/>
        <v>4</v>
      </c>
      <c r="C8" s="6">
        <f t="shared" si="0"/>
        <v>4</v>
      </c>
      <c r="D8" s="26">
        <f>VLOOKUP($A8,'入力（申告＆着順）'!$B$5:$AB$111,5,0)</f>
        <v>5</v>
      </c>
      <c r="E8" s="6">
        <f>VLOOKUP($A8,'入力（申告＆着順）'!$B$5:$AB$111,3,0)</f>
        <v>84</v>
      </c>
      <c r="F8" s="6" t="str">
        <f>VLOOKUP($A8,'入力（申告＆着順）'!$B$5:$AB$111,4,0)</f>
        <v>八木　宏憲</v>
      </c>
      <c r="G8" s="7" t="str">
        <f>VLOOKUP($A8,'入力（申告＆着順）'!$C$5:$AB$111,23,0)</f>
        <v>26'00"</v>
      </c>
      <c r="H8" s="7" t="str">
        <f>VLOOKUP($A8,'入力（申告＆着順）'!$C$5:$AB$111,24,0)</f>
        <v>25'58"12</v>
      </c>
      <c r="I8" s="10">
        <f>VLOOKUP($A8,'入力（申告＆着順）'!$C$5:$AB$111,25,0)</f>
        <v>-1</v>
      </c>
      <c r="J8" s="9" t="str">
        <f>VLOOKUP($A8,'入力（申告＆着順）'!$C$5:$AB$111,26,0)</f>
        <v>0'01"88</v>
      </c>
    </row>
    <row r="9" spans="1:10" ht="19" x14ac:dyDescent="0.2">
      <c r="A9" s="11">
        <f t="shared" si="1"/>
        <v>5</v>
      </c>
      <c r="C9" s="6">
        <f t="shared" si="0"/>
        <v>5</v>
      </c>
      <c r="D9" s="26">
        <f>VLOOKUP($A9,'入力（申告＆着順）'!$B$5:$AB$111,5,0)</f>
        <v>5</v>
      </c>
      <c r="E9" s="6">
        <f>VLOOKUP($A9,'入力（申告＆着順）'!$B$5:$AB$111,3,0)</f>
        <v>42</v>
      </c>
      <c r="F9" s="6" t="str">
        <f>VLOOKUP($A9,'入力（申告＆着順）'!$B$5:$AB$111,4,0)</f>
        <v>関根　暴二郎</v>
      </c>
      <c r="G9" s="7" t="str">
        <f>VLOOKUP($A9,'入力（申告＆着順）'!$C$5:$AB$111,23,0)</f>
        <v>30'00"</v>
      </c>
      <c r="H9" s="7" t="str">
        <f>VLOOKUP($A9,'入力（申告＆着順）'!$C$5:$AB$111,24,0)</f>
        <v>29'57"81</v>
      </c>
      <c r="I9" s="10">
        <f>VLOOKUP($A9,'入力（申告＆着順）'!$C$5:$AB$111,25,0)</f>
        <v>-1</v>
      </c>
      <c r="J9" s="9" t="str">
        <f>VLOOKUP($A9,'入力（申告＆着順）'!$C$5:$AB$111,26,0)</f>
        <v>0'02"19</v>
      </c>
    </row>
    <row r="10" spans="1:10" ht="19" x14ac:dyDescent="0.2">
      <c r="A10" s="11">
        <f t="shared" si="1"/>
        <v>6</v>
      </c>
      <c r="C10" s="6">
        <f t="shared" si="0"/>
        <v>6</v>
      </c>
      <c r="D10" s="26">
        <f>VLOOKUP($A10,'入力（申告＆着順）'!$B$5:$AB$111,5,0)</f>
        <v>5</v>
      </c>
      <c r="E10" s="6">
        <f>VLOOKUP($A10,'入力（申告＆着順）'!$B$5:$AB$111,3,0)</f>
        <v>34</v>
      </c>
      <c r="F10" s="6" t="str">
        <f>VLOOKUP($A10,'入力（申告＆着順）'!$B$5:$AB$111,4,0)</f>
        <v>佐藤　裕和</v>
      </c>
      <c r="G10" s="7" t="str">
        <f>VLOOKUP($A10,'入力（申告＆着順）'!$C$5:$AB$111,23,0)</f>
        <v>20'50"</v>
      </c>
      <c r="H10" s="7" t="str">
        <f>VLOOKUP($A10,'入力（申告＆着順）'!$C$5:$AB$111,24,0)</f>
        <v>20'54"67</v>
      </c>
      <c r="I10" s="10">
        <f>VLOOKUP($A10,'入力（申告＆着順）'!$C$5:$AB$111,25,0)</f>
        <v>1</v>
      </c>
      <c r="J10" s="9" t="str">
        <f>VLOOKUP($A10,'入力（申告＆着順）'!$C$5:$AB$111,26,0)</f>
        <v>0'04"67</v>
      </c>
    </row>
    <row r="11" spans="1:10" ht="19" x14ac:dyDescent="0.2">
      <c r="A11" s="11">
        <f t="shared" si="1"/>
        <v>7</v>
      </c>
      <c r="C11" s="6">
        <f t="shared" si="0"/>
        <v>7</v>
      </c>
      <c r="D11" s="26">
        <f>VLOOKUP($A11,'入力（申告＆着順）'!$B$5:$AB$111,5,0)</f>
        <v>5</v>
      </c>
      <c r="E11" s="6">
        <f>VLOOKUP($A11,'入力（申告＆着順）'!$B$5:$AB$111,3,0)</f>
        <v>58</v>
      </c>
      <c r="F11" s="6" t="str">
        <f>VLOOKUP($A11,'入力（申告＆着順）'!$B$5:$AB$111,4,0)</f>
        <v>新見　賢治</v>
      </c>
      <c r="G11" s="7" t="str">
        <f>VLOOKUP($A11,'入力（申告＆着順）'!$C$5:$AB$111,23,0)</f>
        <v>26'00"</v>
      </c>
      <c r="H11" s="7" t="str">
        <f>VLOOKUP($A11,'入力（申告＆着順）'!$C$5:$AB$111,24,0)</f>
        <v>26'04"80</v>
      </c>
      <c r="I11" s="10">
        <f>VLOOKUP($A11,'入力（申告＆着順）'!$C$5:$AB$111,25,0)</f>
        <v>1</v>
      </c>
      <c r="J11" s="9" t="str">
        <f>VLOOKUP($A11,'入力（申告＆着順）'!$C$5:$AB$111,26,0)</f>
        <v>0'04"80</v>
      </c>
    </row>
    <row r="12" spans="1:10" ht="19" x14ac:dyDescent="0.2">
      <c r="A12" s="11">
        <f t="shared" si="1"/>
        <v>8</v>
      </c>
      <c r="C12" s="6">
        <f t="shared" si="0"/>
        <v>8</v>
      </c>
      <c r="D12" s="26">
        <f>VLOOKUP($A12,'入力（申告＆着順）'!$B$5:$AB$111,5,0)</f>
        <v>5</v>
      </c>
      <c r="E12" s="6">
        <f>VLOOKUP($A12,'入力（申告＆着順）'!$B$5:$AB$111,3,0)</f>
        <v>38</v>
      </c>
      <c r="F12" s="6" t="str">
        <f>VLOOKUP($A12,'入力（申告＆着順）'!$B$5:$AB$111,4,0)</f>
        <v>杉山　裕史</v>
      </c>
      <c r="G12" s="7" t="str">
        <f>VLOOKUP($A12,'入力（申告＆着順）'!$C$5:$AB$111,23,0)</f>
        <v>30'14"</v>
      </c>
      <c r="H12" s="7" t="str">
        <f>VLOOKUP($A12,'入力（申告＆着順）'!$C$5:$AB$111,24,0)</f>
        <v>30'29"01</v>
      </c>
      <c r="I12" s="10">
        <f>VLOOKUP($A12,'入力（申告＆着順）'!$C$5:$AB$111,25,0)</f>
        <v>1</v>
      </c>
      <c r="J12" s="9" t="str">
        <f>VLOOKUP($A12,'入力（申告＆着順）'!$C$5:$AB$111,26,0)</f>
        <v>0'15"01</v>
      </c>
    </row>
    <row r="13" spans="1:10" ht="19" x14ac:dyDescent="0.2">
      <c r="A13" s="11">
        <f t="shared" si="1"/>
        <v>9</v>
      </c>
      <c r="C13" s="6">
        <f t="shared" si="0"/>
        <v>9</v>
      </c>
      <c r="D13" s="26">
        <f>VLOOKUP($A13,'入力（申告＆着順）'!$B$5:$AB$111,5,0)</f>
        <v>5</v>
      </c>
      <c r="E13" s="6">
        <f>VLOOKUP($A13,'入力（申告＆着順）'!$B$5:$AB$111,3,0)</f>
        <v>65</v>
      </c>
      <c r="F13" s="6" t="str">
        <f>VLOOKUP($A13,'入力（申告＆着順）'!$B$5:$AB$111,4,0)</f>
        <v>日比野　淳一</v>
      </c>
      <c r="G13" s="7" t="str">
        <f>VLOOKUP($A13,'入力（申告＆着順）'!$C$5:$AB$111,23,0)</f>
        <v>24'40"</v>
      </c>
      <c r="H13" s="7" t="str">
        <f>VLOOKUP($A13,'入力（申告＆着順）'!$C$5:$AB$111,24,0)</f>
        <v>24'24"19</v>
      </c>
      <c r="I13" s="10">
        <f>VLOOKUP($A13,'入力（申告＆着順）'!$C$5:$AB$111,25,0)</f>
        <v>-1</v>
      </c>
      <c r="J13" s="9" t="str">
        <f>VLOOKUP($A13,'入力（申告＆着順）'!$C$5:$AB$111,26,0)</f>
        <v>0'15"81</v>
      </c>
    </row>
    <row r="14" spans="1:10" ht="19" x14ac:dyDescent="0.2">
      <c r="A14" s="11">
        <f t="shared" si="1"/>
        <v>10</v>
      </c>
      <c r="C14" s="6">
        <f t="shared" si="0"/>
        <v>10</v>
      </c>
      <c r="D14" s="26">
        <f>VLOOKUP($A14,'入力（申告＆着順）'!$B$5:$AB$111,5,0)</f>
        <v>5</v>
      </c>
      <c r="E14" s="6">
        <f>VLOOKUP($A14,'入力（申告＆着順）'!$B$5:$AB$111,3,0)</f>
        <v>29</v>
      </c>
      <c r="F14" s="6" t="str">
        <f>VLOOKUP($A14,'入力（申告＆着順）'!$B$5:$AB$111,4,0)</f>
        <v>小林　伸彦</v>
      </c>
      <c r="G14" s="7" t="str">
        <f>VLOOKUP($A14,'入力（申告＆着順）'!$C$5:$AB$111,23,0)</f>
        <v>25'30"</v>
      </c>
      <c r="H14" s="7" t="str">
        <f>VLOOKUP($A14,'入力（申告＆着順）'!$C$5:$AB$111,24,0)</f>
        <v>25'09"60</v>
      </c>
      <c r="I14" s="10">
        <f>VLOOKUP($A14,'入力（申告＆着順）'!$C$5:$AB$111,25,0)</f>
        <v>-1</v>
      </c>
      <c r="J14" s="9" t="str">
        <f>VLOOKUP($A14,'入力（申告＆着順）'!$C$5:$AB$111,26,0)</f>
        <v>0'20"40</v>
      </c>
    </row>
    <row r="15" spans="1:10" ht="19" x14ac:dyDescent="0.2">
      <c r="A15" s="11">
        <f t="shared" si="1"/>
        <v>11</v>
      </c>
      <c r="C15" s="6">
        <f t="shared" si="0"/>
        <v>11</v>
      </c>
      <c r="D15" s="26">
        <f>VLOOKUP($A15,'入力（申告＆着順）'!$B$5:$AB$111,5,0)</f>
        <v>5</v>
      </c>
      <c r="E15" s="6">
        <f>VLOOKUP($A15,'入力（申告＆着順）'!$B$5:$AB$111,3,0)</f>
        <v>45</v>
      </c>
      <c r="F15" s="6" t="str">
        <f>VLOOKUP($A15,'入力（申告＆着順）'!$B$5:$AB$111,4,0)</f>
        <v>瀬戸口　宏行</v>
      </c>
      <c r="G15" s="7" t="str">
        <f>VLOOKUP($A15,'入力（申告＆着順）'!$C$5:$AB$111,23,0)</f>
        <v>20'55"</v>
      </c>
      <c r="H15" s="7" t="str">
        <f>VLOOKUP($A15,'入力（申告＆着順）'!$C$5:$AB$111,24,0)</f>
        <v>21'17"89</v>
      </c>
      <c r="I15" s="10">
        <f>VLOOKUP($A15,'入力（申告＆着順）'!$C$5:$AB$111,25,0)</f>
        <v>1</v>
      </c>
      <c r="J15" s="9" t="str">
        <f>VLOOKUP($A15,'入力（申告＆着順）'!$C$5:$AB$111,26,0)</f>
        <v>0'22"89</v>
      </c>
    </row>
    <row r="16" spans="1:10" ht="19" x14ac:dyDescent="0.2">
      <c r="A16" s="11">
        <f t="shared" si="1"/>
        <v>12</v>
      </c>
      <c r="C16" s="6">
        <f t="shared" si="0"/>
        <v>12</v>
      </c>
      <c r="D16" s="26">
        <f>VLOOKUP($A16,'入力（申告＆着順）'!$B$5:$AB$111,5,0)</f>
        <v>5</v>
      </c>
      <c r="E16" s="6">
        <f>VLOOKUP($A16,'入力（申告＆着順）'!$B$5:$AB$111,3,0)</f>
        <v>57</v>
      </c>
      <c r="F16" s="6" t="str">
        <f>VLOOKUP($A16,'入力（申告＆着順）'!$B$5:$AB$111,4,0)</f>
        <v>夏目　義弘</v>
      </c>
      <c r="G16" s="7" t="str">
        <f>VLOOKUP($A16,'入力（申告＆着順）'!$C$5:$AB$111,23,0)</f>
        <v>25'30"</v>
      </c>
      <c r="H16" s="7" t="str">
        <f>VLOOKUP($A16,'入力（申告＆着順）'!$C$5:$AB$111,24,0)</f>
        <v>25'06"25</v>
      </c>
      <c r="I16" s="10">
        <f>VLOOKUP($A16,'入力（申告＆着順）'!$C$5:$AB$111,25,0)</f>
        <v>-1</v>
      </c>
      <c r="J16" s="9" t="str">
        <f>VLOOKUP($A16,'入力（申告＆着順）'!$C$5:$AB$111,26,0)</f>
        <v>0'23"75</v>
      </c>
    </row>
    <row r="17" spans="1:10" ht="19" x14ac:dyDescent="0.2">
      <c r="A17" s="11">
        <f t="shared" si="1"/>
        <v>13</v>
      </c>
      <c r="C17" s="6">
        <f t="shared" si="0"/>
        <v>13</v>
      </c>
      <c r="D17" s="26">
        <f>VLOOKUP($A17,'入力（申告＆着順）'!$B$5:$AB$111,5,0)</f>
        <v>5</v>
      </c>
      <c r="E17" s="6">
        <f>VLOOKUP($A17,'入力（申告＆着順）'!$B$5:$AB$111,3,0)</f>
        <v>20</v>
      </c>
      <c r="F17" s="6" t="str">
        <f>VLOOKUP($A17,'入力（申告＆着順）'!$B$5:$AB$111,4,0)</f>
        <v>大矢　さおり</v>
      </c>
      <c r="G17" s="7" t="str">
        <f>VLOOKUP($A17,'入力（申告＆着順）'!$C$5:$AB$111,23,0)</f>
        <v>23'20"</v>
      </c>
      <c r="H17" s="7" t="str">
        <f>VLOOKUP($A17,'入力（申告＆着順）'!$C$5:$AB$111,24,0)</f>
        <v>22'55"77</v>
      </c>
      <c r="I17" s="10">
        <f>VLOOKUP($A17,'入力（申告＆着順）'!$C$5:$AB$111,25,0)</f>
        <v>-1</v>
      </c>
      <c r="J17" s="9" t="str">
        <f>VLOOKUP($A17,'入力（申告＆着順）'!$C$5:$AB$111,26,0)</f>
        <v>0'24"23</v>
      </c>
    </row>
    <row r="18" spans="1:10" ht="19" x14ac:dyDescent="0.2">
      <c r="A18" s="11">
        <f t="shared" si="1"/>
        <v>14</v>
      </c>
      <c r="C18" s="6">
        <f t="shared" si="0"/>
        <v>14</v>
      </c>
      <c r="D18" s="26">
        <f>VLOOKUP($A18,'入力（申告＆着順）'!$B$5:$AB$111,5,0)</f>
        <v>5</v>
      </c>
      <c r="E18" s="6">
        <f>VLOOKUP($A18,'入力（申告＆着順）'!$B$5:$AB$111,3,0)</f>
        <v>37</v>
      </c>
      <c r="F18" s="6" t="str">
        <f>VLOOKUP($A18,'入力（申告＆着順）'!$B$5:$AB$111,4,0)</f>
        <v>城水　千明</v>
      </c>
      <c r="G18" s="7" t="str">
        <f>VLOOKUP($A18,'入力（申告＆着順）'!$C$5:$AB$111,23,0)</f>
        <v>27'30"</v>
      </c>
      <c r="H18" s="7" t="str">
        <f>VLOOKUP($A18,'入力（申告＆着順）'!$C$5:$AB$111,24,0)</f>
        <v>27'05"42</v>
      </c>
      <c r="I18" s="10">
        <f>VLOOKUP($A18,'入力（申告＆着順）'!$C$5:$AB$111,25,0)</f>
        <v>-1</v>
      </c>
      <c r="J18" s="9" t="str">
        <f>VLOOKUP($A18,'入力（申告＆着順）'!$C$5:$AB$111,26,0)</f>
        <v>0'24"58</v>
      </c>
    </row>
    <row r="19" spans="1:10" ht="19" x14ac:dyDescent="0.2">
      <c r="A19" s="11">
        <f t="shared" si="1"/>
        <v>15</v>
      </c>
      <c r="C19" s="6">
        <f t="shared" si="0"/>
        <v>15</v>
      </c>
      <c r="D19" s="26">
        <f>VLOOKUP($A19,'入力（申告＆着順）'!$B$5:$AB$111,5,0)</f>
        <v>5</v>
      </c>
      <c r="E19" s="6">
        <f>VLOOKUP($A19,'入力（申告＆着順）'!$B$5:$AB$111,3,0)</f>
        <v>88</v>
      </c>
      <c r="F19" s="6" t="str">
        <f>VLOOKUP($A19,'入力（申告＆着順）'!$B$5:$AB$111,4,0)</f>
        <v>柳田　晶子</v>
      </c>
      <c r="G19" s="7" t="str">
        <f>VLOOKUP($A19,'入力（申告＆着順）'!$C$5:$AB$111,23,0)</f>
        <v>22'40"</v>
      </c>
      <c r="H19" s="7" t="str">
        <f>VLOOKUP($A19,'入力（申告＆着順）'!$C$5:$AB$111,24,0)</f>
        <v>23'10"08</v>
      </c>
      <c r="I19" s="10">
        <f>VLOOKUP($A19,'入力（申告＆着順）'!$C$5:$AB$111,25,0)</f>
        <v>1</v>
      </c>
      <c r="J19" s="9" t="str">
        <f>VLOOKUP($A19,'入力（申告＆着順）'!$C$5:$AB$111,26,0)</f>
        <v>0'30"08</v>
      </c>
    </row>
    <row r="20" spans="1:10" ht="19" x14ac:dyDescent="0.2">
      <c r="A20" s="11">
        <f t="shared" si="1"/>
        <v>16</v>
      </c>
      <c r="C20" s="6">
        <f t="shared" si="0"/>
        <v>16</v>
      </c>
      <c r="D20" s="26">
        <f>VLOOKUP($A20,'入力（申告＆着順）'!$B$5:$AB$111,5,0)</f>
        <v>5</v>
      </c>
      <c r="E20" s="6">
        <f>VLOOKUP($A20,'入力（申告＆着順）'!$B$5:$AB$111,3,0)</f>
        <v>80</v>
      </c>
      <c r="F20" s="6" t="str">
        <f>VLOOKUP($A20,'入力（申告＆着順）'!$B$5:$AB$111,4,0)</f>
        <v>宮田　拓衛</v>
      </c>
      <c r="G20" s="7" t="str">
        <f>VLOOKUP($A20,'入力（申告＆着順）'!$C$5:$AB$111,23,0)</f>
        <v>19'59"</v>
      </c>
      <c r="H20" s="7" t="str">
        <f>VLOOKUP($A20,'入力（申告＆着順）'!$C$5:$AB$111,24,0)</f>
        <v>19'28"11</v>
      </c>
      <c r="I20" s="10">
        <f>VLOOKUP($A20,'入力（申告＆着順）'!$C$5:$AB$111,25,0)</f>
        <v>-1</v>
      </c>
      <c r="J20" s="9" t="str">
        <f>VLOOKUP($A20,'入力（申告＆着順）'!$C$5:$AB$111,26,0)</f>
        <v>0'30"89</v>
      </c>
    </row>
    <row r="21" spans="1:10" ht="19" x14ac:dyDescent="0.2">
      <c r="A21" s="11">
        <f t="shared" si="1"/>
        <v>17</v>
      </c>
      <c r="C21" s="6">
        <f t="shared" si="0"/>
        <v>17</v>
      </c>
      <c r="D21" s="26">
        <f>VLOOKUP($A21,'入力（申告＆着順）'!$B$5:$AB$111,5,0)</f>
        <v>5</v>
      </c>
      <c r="E21" s="6">
        <f>VLOOKUP($A21,'入力（申告＆着順）'!$B$5:$AB$111,3,0)</f>
        <v>2</v>
      </c>
      <c r="F21" s="6" t="str">
        <f>VLOOKUP($A21,'入力（申告＆着順）'!$B$5:$AB$111,4,0)</f>
        <v>浅井　朱美</v>
      </c>
      <c r="G21" s="7" t="str">
        <f>VLOOKUP($A21,'入力（申告＆着順）'!$C$5:$AB$111,23,0)</f>
        <v>35'35"</v>
      </c>
      <c r="H21" s="7" t="str">
        <f>VLOOKUP($A21,'入力（申告＆着順）'!$C$5:$AB$111,24,0)</f>
        <v>35'00"90</v>
      </c>
      <c r="I21" s="10">
        <f>VLOOKUP($A21,'入力（申告＆着順）'!$C$5:$AB$111,25,0)</f>
        <v>-1</v>
      </c>
      <c r="J21" s="9" t="str">
        <f>VLOOKUP($A21,'入力（申告＆着順）'!$C$5:$AB$111,26,0)</f>
        <v>0'34"10</v>
      </c>
    </row>
    <row r="22" spans="1:10" ht="19" x14ac:dyDescent="0.2">
      <c r="A22" s="11">
        <f t="shared" si="1"/>
        <v>18</v>
      </c>
      <c r="C22" s="6">
        <f t="shared" si="0"/>
        <v>18</v>
      </c>
      <c r="D22" s="26">
        <f>VLOOKUP($A22,'入力（申告＆着順）'!$B$5:$AB$111,5,0)</f>
        <v>5</v>
      </c>
      <c r="E22" s="6">
        <f>VLOOKUP($A22,'入力（申告＆着順）'!$B$5:$AB$111,3,0)</f>
        <v>93</v>
      </c>
      <c r="F22" s="6" t="str">
        <f>VLOOKUP($A22,'入力（申告＆着順）'!$B$5:$AB$111,4,0)</f>
        <v>和田　洋</v>
      </c>
      <c r="G22" s="7" t="str">
        <f>VLOOKUP($A22,'入力（申告＆着順）'!$C$5:$AB$111,23,0)</f>
        <v>20'20"</v>
      </c>
      <c r="H22" s="7" t="str">
        <f>VLOOKUP($A22,'入力（申告＆着順）'!$C$5:$AB$111,24,0)</f>
        <v>19'41"36</v>
      </c>
      <c r="I22" s="10">
        <f>VLOOKUP($A22,'入力（申告＆着順）'!$C$5:$AB$111,25,0)</f>
        <v>-1</v>
      </c>
      <c r="J22" s="9" t="str">
        <f>VLOOKUP($A22,'入力（申告＆着順）'!$C$5:$AB$111,26,0)</f>
        <v>0'38"64</v>
      </c>
    </row>
    <row r="23" spans="1:10" ht="19" x14ac:dyDescent="0.2">
      <c r="A23" s="11">
        <f t="shared" si="1"/>
        <v>19</v>
      </c>
      <c r="C23" s="6">
        <f t="shared" si="0"/>
        <v>19</v>
      </c>
      <c r="D23" s="26">
        <f>VLOOKUP($A23,'入力（申告＆着順）'!$B$5:$AB$111,5,0)</f>
        <v>5</v>
      </c>
      <c r="E23" s="6">
        <f>VLOOKUP($A23,'入力（申告＆着順）'!$B$5:$AB$111,3,0)</f>
        <v>5</v>
      </c>
      <c r="F23" s="6" t="str">
        <f>VLOOKUP($A23,'入力（申告＆着順）'!$B$5:$AB$111,4,0)</f>
        <v>板井　弘</v>
      </c>
      <c r="G23" s="7" t="str">
        <f>VLOOKUP($A23,'入力（申告＆着順）'!$C$5:$AB$111,23,0)</f>
        <v>29'08"</v>
      </c>
      <c r="H23" s="7" t="str">
        <f>VLOOKUP($A23,'入力（申告＆着順）'!$C$5:$AB$111,24,0)</f>
        <v>28'28"07</v>
      </c>
      <c r="I23" s="10">
        <f>VLOOKUP($A23,'入力（申告＆着順）'!$C$5:$AB$111,25,0)</f>
        <v>-1</v>
      </c>
      <c r="J23" s="9" t="str">
        <f>VLOOKUP($A23,'入力（申告＆着順）'!$C$5:$AB$111,26,0)</f>
        <v>0'39"93</v>
      </c>
    </row>
    <row r="24" spans="1:10" ht="19" x14ac:dyDescent="0.2">
      <c r="A24" s="11">
        <f t="shared" si="1"/>
        <v>20</v>
      </c>
      <c r="C24" s="6">
        <f t="shared" si="0"/>
        <v>20</v>
      </c>
      <c r="D24" s="26">
        <f>VLOOKUP($A24,'入力（申告＆着順）'!$B$5:$AB$111,5,0)</f>
        <v>5</v>
      </c>
      <c r="E24" s="6">
        <f>VLOOKUP($A24,'入力（申告＆着順）'!$B$5:$AB$111,3,0)</f>
        <v>92</v>
      </c>
      <c r="F24" s="6" t="str">
        <f>VLOOKUP($A24,'入力（申告＆着順）'!$B$5:$AB$111,4,0)</f>
        <v>米屋　隆</v>
      </c>
      <c r="G24" s="7" t="str">
        <f>VLOOKUP($A24,'入力（申告＆着順）'!$C$5:$AB$111,23,0)</f>
        <v>23'00"</v>
      </c>
      <c r="H24" s="7" t="str">
        <f>VLOOKUP($A24,'入力（申告＆着順）'!$C$5:$AB$111,24,0)</f>
        <v>22'17"20</v>
      </c>
      <c r="I24" s="10">
        <f>VLOOKUP($A24,'入力（申告＆着順）'!$C$5:$AB$111,25,0)</f>
        <v>-1</v>
      </c>
      <c r="J24" s="9" t="str">
        <f>VLOOKUP($A24,'入力（申告＆着順）'!$C$5:$AB$111,26,0)</f>
        <v>0'42"80</v>
      </c>
    </row>
    <row r="25" spans="1:10" ht="19" x14ac:dyDescent="0.2">
      <c r="A25" s="11">
        <f t="shared" si="1"/>
        <v>21</v>
      </c>
      <c r="C25" s="6">
        <f t="shared" si="0"/>
        <v>21</v>
      </c>
      <c r="D25" s="26">
        <f>VLOOKUP($A25,'入力（申告＆着順）'!$B$5:$AB$111,5,0)</f>
        <v>5</v>
      </c>
      <c r="E25" s="6">
        <f>VLOOKUP($A25,'入力（申告＆着順）'!$B$5:$AB$111,3,0)</f>
        <v>69</v>
      </c>
      <c r="F25" s="6" t="str">
        <f>VLOOKUP($A25,'入力（申告＆着順）'!$B$5:$AB$111,4,0)</f>
        <v>舟橋　潤</v>
      </c>
      <c r="G25" s="7" t="str">
        <f>VLOOKUP($A25,'入力（申告＆着順）'!$C$5:$AB$111,23,0)</f>
        <v>20'00"</v>
      </c>
      <c r="H25" s="7" t="str">
        <f>VLOOKUP($A25,'入力（申告＆着順）'!$C$5:$AB$111,24,0)</f>
        <v>20'45"52</v>
      </c>
      <c r="I25" s="10">
        <f>VLOOKUP($A25,'入力（申告＆着順）'!$C$5:$AB$111,25,0)</f>
        <v>1</v>
      </c>
      <c r="J25" s="9" t="str">
        <f>VLOOKUP($A25,'入力（申告＆着順）'!$C$5:$AB$111,26,0)</f>
        <v>0'45"52</v>
      </c>
    </row>
    <row r="26" spans="1:10" ht="19" x14ac:dyDescent="0.2">
      <c r="A26" s="11">
        <f t="shared" si="1"/>
        <v>22</v>
      </c>
      <c r="C26" s="6">
        <f t="shared" si="0"/>
        <v>22</v>
      </c>
      <c r="D26" s="26">
        <f>VLOOKUP($A26,'入力（申告＆着順）'!$B$5:$AB$111,5,0)</f>
        <v>5</v>
      </c>
      <c r="E26" s="6">
        <f>VLOOKUP($A26,'入力（申告＆着順）'!$B$5:$AB$111,3,0)</f>
        <v>16</v>
      </c>
      <c r="F26" s="6" t="str">
        <f>VLOOKUP($A26,'入力（申告＆着順）'!$B$5:$AB$111,4,0)</f>
        <v>円実　章義</v>
      </c>
      <c r="G26" s="7" t="str">
        <f>VLOOKUP($A26,'入力（申告＆着順）'!$C$5:$AB$111,23,0)</f>
        <v>26'00"</v>
      </c>
      <c r="H26" s="7" t="str">
        <f>VLOOKUP($A26,'入力（申告＆着順）'!$C$5:$AB$111,24,0)</f>
        <v>25'11"86</v>
      </c>
      <c r="I26" s="10">
        <f>VLOOKUP($A26,'入力（申告＆着順）'!$C$5:$AB$111,25,0)</f>
        <v>-1</v>
      </c>
      <c r="J26" s="9" t="str">
        <f>VLOOKUP($A26,'入力（申告＆着順）'!$C$5:$AB$111,26,0)</f>
        <v>0'48"14</v>
      </c>
    </row>
    <row r="27" spans="1:10" ht="19" x14ac:dyDescent="0.2">
      <c r="A27" s="11">
        <f t="shared" si="1"/>
        <v>23</v>
      </c>
      <c r="C27" s="6">
        <f t="shared" si="0"/>
        <v>23</v>
      </c>
      <c r="D27" s="26">
        <f>VLOOKUP($A27,'入力（申告＆着順）'!$B$5:$AB$111,5,0)</f>
        <v>5</v>
      </c>
      <c r="E27" s="6">
        <f>VLOOKUP($A27,'入力（申告＆着順）'!$B$5:$AB$111,3,0)</f>
        <v>53</v>
      </c>
      <c r="F27" s="6" t="str">
        <f>VLOOKUP($A27,'入力（申告＆着順）'!$B$5:$AB$111,4,0)</f>
        <v>角田　良子</v>
      </c>
      <c r="G27" s="7" t="str">
        <f>VLOOKUP($A27,'入力（申告＆着順）'!$C$5:$AB$111,23,0)</f>
        <v>33'20"</v>
      </c>
      <c r="H27" s="7" t="str">
        <f>VLOOKUP($A27,'入力（申告＆着順）'!$C$5:$AB$111,24,0)</f>
        <v>32'31"23</v>
      </c>
      <c r="I27" s="10">
        <f>VLOOKUP($A27,'入力（申告＆着順）'!$C$5:$AB$111,25,0)</f>
        <v>-1</v>
      </c>
      <c r="J27" s="9" t="str">
        <f>VLOOKUP($A27,'入力（申告＆着順）'!$C$5:$AB$111,26,0)</f>
        <v>0'48"77</v>
      </c>
    </row>
    <row r="28" spans="1:10" ht="19" x14ac:dyDescent="0.2">
      <c r="A28" s="11">
        <f t="shared" si="1"/>
        <v>24</v>
      </c>
      <c r="C28" s="6">
        <f t="shared" si="0"/>
        <v>24</v>
      </c>
      <c r="D28" s="26">
        <f>VLOOKUP($A28,'入力（申告＆着順）'!$B$5:$AB$111,5,0)</f>
        <v>5</v>
      </c>
      <c r="E28" s="6">
        <f>VLOOKUP($A28,'入力（申告＆着順）'!$B$5:$AB$111,3,0)</f>
        <v>68</v>
      </c>
      <c r="F28" s="6" t="str">
        <f>VLOOKUP($A28,'入力（申告＆着順）'!$B$5:$AB$111,4,0)</f>
        <v>福西　貴子</v>
      </c>
      <c r="G28" s="7" t="str">
        <f>VLOOKUP($A28,'入力（申告＆着順）'!$C$5:$AB$111,23,0)</f>
        <v>31'57"</v>
      </c>
      <c r="H28" s="7" t="str">
        <f>VLOOKUP($A28,'入力（申告＆着順）'!$C$5:$AB$111,24,0)</f>
        <v>31'07"70</v>
      </c>
      <c r="I28" s="10">
        <f>VLOOKUP($A28,'入力（申告＆着順）'!$C$5:$AB$111,25,0)</f>
        <v>-1</v>
      </c>
      <c r="J28" s="9" t="str">
        <f>VLOOKUP($A28,'入力（申告＆着順）'!$C$5:$AB$111,26,0)</f>
        <v>0'49"30</v>
      </c>
    </row>
    <row r="29" spans="1:10" ht="19" x14ac:dyDescent="0.2">
      <c r="A29" s="11">
        <f t="shared" si="1"/>
        <v>25</v>
      </c>
      <c r="C29" s="6">
        <f t="shared" si="0"/>
        <v>25</v>
      </c>
      <c r="D29" s="26">
        <f>VLOOKUP($A29,'入力（申告＆着順）'!$B$5:$AB$111,5,0)</f>
        <v>5</v>
      </c>
      <c r="E29" s="6">
        <f>VLOOKUP($A29,'入力（申告＆着順）'!$B$5:$AB$111,3,0)</f>
        <v>9</v>
      </c>
      <c r="F29" s="6" t="str">
        <f>VLOOKUP($A29,'入力（申告＆着順）'!$B$5:$AB$111,4,0)</f>
        <v>岩澤　晶子</v>
      </c>
      <c r="G29" s="7" t="str">
        <f>VLOOKUP($A29,'入力（申告＆着順）'!$C$5:$AB$111,23,0)</f>
        <v>33'33"</v>
      </c>
      <c r="H29" s="7" t="str">
        <f>VLOOKUP($A29,'入力（申告＆着順）'!$C$5:$AB$111,24,0)</f>
        <v>34'24"17</v>
      </c>
      <c r="I29" s="10">
        <f>VLOOKUP($A29,'入力（申告＆着順）'!$C$5:$AB$111,25,0)</f>
        <v>1</v>
      </c>
      <c r="J29" s="9" t="str">
        <f>VLOOKUP($A29,'入力（申告＆着順）'!$C$5:$AB$111,26,0)</f>
        <v>0'51"17</v>
      </c>
    </row>
    <row r="30" spans="1:10" ht="19" x14ac:dyDescent="0.2">
      <c r="A30" s="11">
        <f t="shared" si="1"/>
        <v>26</v>
      </c>
      <c r="C30" s="6">
        <f t="shared" si="0"/>
        <v>26</v>
      </c>
      <c r="D30" s="26">
        <f>VLOOKUP($A30,'入力（申告＆着順）'!$B$5:$AB$111,5,0)</f>
        <v>5</v>
      </c>
      <c r="E30" s="6">
        <f>VLOOKUP($A30,'入力（申告＆着順）'!$B$5:$AB$111,3,0)</f>
        <v>83</v>
      </c>
      <c r="F30" s="6" t="str">
        <f>VLOOKUP($A30,'入力（申告＆着順）'!$B$5:$AB$111,4,0)</f>
        <v>森　泰志</v>
      </c>
      <c r="G30" s="7" t="str">
        <f>VLOOKUP($A30,'入力（申告＆着順）'!$C$5:$AB$111,23,0)</f>
        <v>30'30"</v>
      </c>
      <c r="H30" s="7" t="str">
        <f>VLOOKUP($A30,'入力（申告＆着順）'!$C$5:$AB$111,24,0)</f>
        <v>31'25"94</v>
      </c>
      <c r="I30" s="10">
        <f>VLOOKUP($A30,'入力（申告＆着順）'!$C$5:$AB$111,25,0)</f>
        <v>1</v>
      </c>
      <c r="J30" s="9" t="str">
        <f>VLOOKUP($A30,'入力（申告＆着順）'!$C$5:$AB$111,26,0)</f>
        <v>0'55"94</v>
      </c>
    </row>
    <row r="31" spans="1:10" ht="19" x14ac:dyDescent="0.2">
      <c r="A31" s="11">
        <f t="shared" si="1"/>
        <v>27</v>
      </c>
      <c r="C31" s="6">
        <f t="shared" si="0"/>
        <v>27</v>
      </c>
      <c r="D31" s="26">
        <f>VLOOKUP($A31,'入力（申告＆着順）'!$B$5:$AB$111,5,0)</f>
        <v>5</v>
      </c>
      <c r="E31" s="6">
        <f>VLOOKUP($A31,'入力（申告＆着順）'!$B$5:$AB$111,3,0)</f>
        <v>22</v>
      </c>
      <c r="F31" s="6" t="str">
        <f>VLOOKUP($A31,'入力（申告＆着順）'!$B$5:$AB$111,4,0)</f>
        <v>奥泉　健太郎</v>
      </c>
      <c r="G31" s="7" t="str">
        <f>VLOOKUP($A31,'入力（申告＆着順）'!$C$5:$AB$111,23,0)</f>
        <v>27'10"</v>
      </c>
      <c r="H31" s="7" t="str">
        <f>VLOOKUP($A31,'入力（申告＆着順）'!$C$5:$AB$111,24,0)</f>
        <v>28'06"31</v>
      </c>
      <c r="I31" s="10">
        <f>VLOOKUP($A31,'入力（申告＆着順）'!$C$5:$AB$111,25,0)</f>
        <v>1</v>
      </c>
      <c r="J31" s="9" t="str">
        <f>VLOOKUP($A31,'入力（申告＆着順）'!$C$5:$AB$111,26,0)</f>
        <v>0'56"31</v>
      </c>
    </row>
    <row r="32" spans="1:10" ht="19" x14ac:dyDescent="0.2">
      <c r="A32" s="11">
        <f t="shared" si="1"/>
        <v>28</v>
      </c>
      <c r="C32" s="6">
        <f t="shared" si="0"/>
        <v>28</v>
      </c>
      <c r="D32" s="26">
        <f>VLOOKUP($A32,'入力（申告＆着順）'!$B$5:$AB$111,5,0)</f>
        <v>5</v>
      </c>
      <c r="E32" s="6">
        <f>VLOOKUP($A32,'入力（申告＆着順）'!$B$5:$AB$111,3,0)</f>
        <v>19</v>
      </c>
      <c r="F32" s="6" t="str">
        <f>VLOOKUP($A32,'入力（申告＆着順）'!$B$5:$AB$111,4,0)</f>
        <v>大矢　宏一</v>
      </c>
      <c r="G32" s="7" t="str">
        <f>VLOOKUP($A32,'入力（申告＆着順）'!$C$5:$AB$111,23,0)</f>
        <v>22'30"</v>
      </c>
      <c r="H32" s="7" t="str">
        <f>VLOOKUP($A32,'入力（申告＆着順）'!$C$5:$AB$111,24,0)</f>
        <v>21'33"43</v>
      </c>
      <c r="I32" s="10">
        <f>VLOOKUP($A32,'入力（申告＆着順）'!$C$5:$AB$111,25,0)</f>
        <v>-1</v>
      </c>
      <c r="J32" s="9" t="str">
        <f>VLOOKUP($A32,'入力（申告＆着順）'!$C$5:$AB$111,26,0)</f>
        <v>0'56"57</v>
      </c>
    </row>
    <row r="33" spans="1:10" ht="19" x14ac:dyDescent="0.2">
      <c r="A33" s="11">
        <f t="shared" si="1"/>
        <v>29</v>
      </c>
      <c r="C33" s="6">
        <f t="shared" si="0"/>
        <v>29</v>
      </c>
      <c r="D33" s="26">
        <f>VLOOKUP($A33,'入力（申告＆着順）'!$B$5:$AB$111,5,0)</f>
        <v>5</v>
      </c>
      <c r="E33" s="6">
        <f>VLOOKUP($A33,'入力（申告＆着順）'!$B$5:$AB$111,3,0)</f>
        <v>11</v>
      </c>
      <c r="F33" s="6" t="str">
        <f>VLOOKUP($A33,'入力（申告＆着順）'!$B$5:$AB$111,4,0)</f>
        <v>岩本　正史</v>
      </c>
      <c r="G33" s="7" t="str">
        <f>VLOOKUP($A33,'入力（申告＆着順）'!$C$5:$AB$111,23,0)</f>
        <v>29'10"</v>
      </c>
      <c r="H33" s="7" t="str">
        <f>VLOOKUP($A33,'入力（申告＆着順）'!$C$5:$AB$111,24,0)</f>
        <v>28'06"61</v>
      </c>
      <c r="I33" s="10">
        <f>VLOOKUP($A33,'入力（申告＆着順）'!$C$5:$AB$111,25,0)</f>
        <v>-1</v>
      </c>
      <c r="J33" s="9" t="str">
        <f>VLOOKUP($A33,'入力（申告＆着順）'!$C$5:$AB$111,26,0)</f>
        <v>1'03"39</v>
      </c>
    </row>
    <row r="34" spans="1:10" ht="19" x14ac:dyDescent="0.2">
      <c r="A34" s="11">
        <f t="shared" si="1"/>
        <v>30</v>
      </c>
      <c r="C34" s="6">
        <f t="shared" si="0"/>
        <v>30</v>
      </c>
      <c r="D34" s="26">
        <f>VLOOKUP($A34,'入力（申告＆着順）'!$B$5:$AB$111,5,0)</f>
        <v>5</v>
      </c>
      <c r="E34" s="6">
        <f>VLOOKUP($A34,'入力（申告＆着順）'!$B$5:$AB$111,3,0)</f>
        <v>3</v>
      </c>
      <c r="F34" s="6" t="str">
        <f>VLOOKUP($A34,'入力（申告＆着順）'!$B$5:$AB$111,4,0)</f>
        <v>阿部　哲</v>
      </c>
      <c r="G34" s="7" t="str">
        <f>VLOOKUP($A34,'入力（申告＆着順）'!$C$5:$AB$111,23,0)</f>
        <v>32'22"</v>
      </c>
      <c r="H34" s="7" t="str">
        <f>VLOOKUP($A34,'入力（申告＆着順）'!$C$5:$AB$111,24,0)</f>
        <v>31'15"14</v>
      </c>
      <c r="I34" s="10">
        <f>VLOOKUP($A34,'入力（申告＆着順）'!$C$5:$AB$111,25,0)</f>
        <v>-1</v>
      </c>
      <c r="J34" s="9" t="str">
        <f>VLOOKUP($A34,'入力（申告＆着順）'!$C$5:$AB$111,26,0)</f>
        <v>1'06"86</v>
      </c>
    </row>
    <row r="35" spans="1:10" ht="19" x14ac:dyDescent="0.2">
      <c r="A35" s="11">
        <f t="shared" si="1"/>
        <v>31</v>
      </c>
      <c r="C35" s="6">
        <f t="shared" si="0"/>
        <v>31</v>
      </c>
      <c r="D35" s="26">
        <f>VLOOKUP($A35,'入力（申告＆着順）'!$B$5:$AB$111,5,0)</f>
        <v>5</v>
      </c>
      <c r="E35" s="6">
        <f>VLOOKUP($A35,'入力（申告＆着順）'!$B$5:$AB$111,3,0)</f>
        <v>39</v>
      </c>
      <c r="F35" s="6" t="str">
        <f>VLOOKUP($A35,'入力（申告＆着順）'!$B$5:$AB$111,4,0)</f>
        <v>須田　康則</v>
      </c>
      <c r="G35" s="7" t="str">
        <f>VLOOKUP($A35,'入力（申告＆着順）'!$C$5:$AB$111,23,0)</f>
        <v>36'10"</v>
      </c>
      <c r="H35" s="7" t="str">
        <f>VLOOKUP($A35,'入力（申告＆着順）'!$C$5:$AB$111,24,0)</f>
        <v>34'55"30</v>
      </c>
      <c r="I35" s="10">
        <f>VLOOKUP($A35,'入力（申告＆着順）'!$C$5:$AB$111,25,0)</f>
        <v>-1</v>
      </c>
      <c r="J35" s="9" t="str">
        <f>VLOOKUP($A35,'入力（申告＆着順）'!$C$5:$AB$111,26,0)</f>
        <v>1'14"70</v>
      </c>
    </row>
    <row r="36" spans="1:10" ht="19" x14ac:dyDescent="0.2">
      <c r="A36" s="11">
        <f t="shared" si="1"/>
        <v>32</v>
      </c>
      <c r="C36" s="6">
        <f t="shared" si="0"/>
        <v>32</v>
      </c>
      <c r="D36" s="26">
        <f>VLOOKUP($A36,'入力（申告＆着順）'!$B$5:$AB$111,5,0)</f>
        <v>5</v>
      </c>
      <c r="E36" s="6">
        <f>VLOOKUP($A36,'入力（申告＆着順）'!$B$5:$AB$111,3,0)</f>
        <v>71</v>
      </c>
      <c r="F36" s="6" t="str">
        <f>VLOOKUP($A36,'入力（申告＆着順）'!$B$5:$AB$111,4,0)</f>
        <v>本郷　康嗣</v>
      </c>
      <c r="G36" s="7" t="str">
        <f>VLOOKUP($A36,'入力（申告＆着順）'!$C$5:$AB$111,23,0)</f>
        <v>32'30"</v>
      </c>
      <c r="H36" s="7" t="str">
        <f>VLOOKUP($A36,'入力（申告＆着順）'!$C$5:$AB$111,24,0)</f>
        <v>31'11"36</v>
      </c>
      <c r="I36" s="10">
        <f>VLOOKUP($A36,'入力（申告＆着順）'!$C$5:$AB$111,25,0)</f>
        <v>-1</v>
      </c>
      <c r="J36" s="9" t="str">
        <f>VLOOKUP($A36,'入力（申告＆着順）'!$C$5:$AB$111,26,0)</f>
        <v>1'18"64</v>
      </c>
    </row>
    <row r="37" spans="1:10" ht="19" x14ac:dyDescent="0.2">
      <c r="A37" s="11">
        <f t="shared" si="1"/>
        <v>33</v>
      </c>
      <c r="C37" s="6">
        <f t="shared" si="0"/>
        <v>33</v>
      </c>
      <c r="D37" s="26">
        <f>VLOOKUP($A37,'入力（申告＆着順）'!$B$5:$AB$111,5,0)</f>
        <v>5</v>
      </c>
      <c r="E37" s="6">
        <f>VLOOKUP($A37,'入力（申告＆着順）'!$B$5:$AB$111,3,0)</f>
        <v>27</v>
      </c>
      <c r="F37" s="6" t="str">
        <f>VLOOKUP($A37,'入力（申告＆着順）'!$B$5:$AB$111,4,0)</f>
        <v>小島　政夫</v>
      </c>
      <c r="G37" s="7" t="str">
        <f>VLOOKUP($A37,'入力（申告＆着順）'!$C$5:$AB$111,23,0)</f>
        <v>33'33"</v>
      </c>
      <c r="H37" s="7" t="str">
        <f>VLOOKUP($A37,'入力（申告＆着順）'!$C$5:$AB$111,24,0)</f>
        <v>32'11"04</v>
      </c>
      <c r="I37" s="10">
        <f>VLOOKUP($A37,'入力（申告＆着順）'!$C$5:$AB$111,25,0)</f>
        <v>-1</v>
      </c>
      <c r="J37" s="9" t="str">
        <f>VLOOKUP($A37,'入力（申告＆着順）'!$C$5:$AB$111,26,0)</f>
        <v>1'21"96</v>
      </c>
    </row>
    <row r="38" spans="1:10" ht="19" x14ac:dyDescent="0.2">
      <c r="A38" s="11">
        <f t="shared" si="1"/>
        <v>34</v>
      </c>
      <c r="C38" s="6">
        <f t="shared" si="0"/>
        <v>34</v>
      </c>
      <c r="D38" s="26">
        <f>VLOOKUP($A38,'入力（申告＆着順）'!$B$5:$AB$111,5,0)</f>
        <v>5</v>
      </c>
      <c r="E38" s="6">
        <f>VLOOKUP($A38,'入力（申告＆着順）'!$B$5:$AB$111,3,0)</f>
        <v>50</v>
      </c>
      <c r="F38" s="6" t="str">
        <f>VLOOKUP($A38,'入力（申告＆着順）'!$B$5:$AB$111,4,0)</f>
        <v>田原　透</v>
      </c>
      <c r="G38" s="7" t="str">
        <f>VLOOKUP($A38,'入力（申告＆着順）'!$C$5:$AB$111,23,0)</f>
        <v>27'30"</v>
      </c>
      <c r="H38" s="7" t="str">
        <f>VLOOKUP($A38,'入力（申告＆着順）'!$C$5:$AB$111,24,0)</f>
        <v>25'57"72</v>
      </c>
      <c r="I38" s="10">
        <f>VLOOKUP($A38,'入力（申告＆着順）'!$C$5:$AB$111,25,0)</f>
        <v>-1</v>
      </c>
      <c r="J38" s="9" t="str">
        <f>VLOOKUP($A38,'入力（申告＆着順）'!$C$5:$AB$111,26,0)</f>
        <v>1'32"28</v>
      </c>
    </row>
    <row r="39" spans="1:10" ht="19" x14ac:dyDescent="0.2">
      <c r="A39" s="11">
        <f t="shared" si="1"/>
        <v>35</v>
      </c>
      <c r="C39" s="6">
        <f t="shared" si="0"/>
        <v>35</v>
      </c>
      <c r="D39" s="26">
        <f>VLOOKUP($A39,'入力（申告＆着順）'!$B$5:$AB$111,5,0)</f>
        <v>5</v>
      </c>
      <c r="E39" s="6">
        <f>VLOOKUP($A39,'入力（申告＆着順）'!$B$5:$AB$111,3,0)</f>
        <v>48</v>
      </c>
      <c r="F39" s="6" t="str">
        <f>VLOOKUP($A39,'入力（申告＆着順）'!$B$5:$AB$111,4,0)</f>
        <v>竹川　潔</v>
      </c>
      <c r="G39" s="7" t="str">
        <f>VLOOKUP($A39,'入力（申告＆着順）'!$C$5:$AB$111,23,0)</f>
        <v>32'30"</v>
      </c>
      <c r="H39" s="7" t="str">
        <f>VLOOKUP($A39,'入力（申告＆着順）'!$C$5:$AB$111,24,0)</f>
        <v>30'19"91</v>
      </c>
      <c r="I39" s="10">
        <f>VLOOKUP($A39,'入力（申告＆着順）'!$C$5:$AB$111,25,0)</f>
        <v>-1</v>
      </c>
      <c r="J39" s="9" t="str">
        <f>VLOOKUP($A39,'入力（申告＆着順）'!$C$5:$AB$111,26,0)</f>
        <v>2'10"09</v>
      </c>
    </row>
    <row r="40" spans="1:10" ht="19" x14ac:dyDescent="0.2">
      <c r="A40" s="11">
        <f t="shared" si="1"/>
        <v>36</v>
      </c>
      <c r="C40" s="6">
        <f t="shared" si="0"/>
        <v>36</v>
      </c>
      <c r="D40" s="26">
        <f>VLOOKUP($A40,'入力（申告＆着順）'!$B$5:$AB$111,5,0)</f>
        <v>5</v>
      </c>
      <c r="E40" s="6">
        <f>VLOOKUP($A40,'入力（申告＆着順）'!$B$5:$AB$111,3,0)</f>
        <v>31</v>
      </c>
      <c r="F40" s="6" t="str">
        <f>VLOOKUP($A40,'入力（申告＆着順）'!$B$5:$AB$111,4,0)</f>
        <v>佐藤　万寿生</v>
      </c>
      <c r="G40" s="7" t="str">
        <f>VLOOKUP($A40,'入力（申告＆着順）'!$C$5:$AB$111,23,0)</f>
        <v>35'00"</v>
      </c>
      <c r="H40" s="7" t="str">
        <f>VLOOKUP($A40,'入力（申告＆着順）'!$C$5:$AB$111,24,0)</f>
        <v>32'22"90</v>
      </c>
      <c r="I40" s="10">
        <f>VLOOKUP($A40,'入力（申告＆着順）'!$C$5:$AB$111,25,0)</f>
        <v>-1</v>
      </c>
      <c r="J40" s="9" t="str">
        <f>VLOOKUP($A40,'入力（申告＆着順）'!$C$5:$AB$111,26,0)</f>
        <v>2'37"10</v>
      </c>
    </row>
    <row r="41" spans="1:10" ht="19" x14ac:dyDescent="0.2">
      <c r="A41" s="11">
        <f t="shared" si="1"/>
        <v>37</v>
      </c>
      <c r="C41" s="6">
        <f t="shared" si="0"/>
        <v>37</v>
      </c>
      <c r="D41" s="26">
        <f>VLOOKUP($A41,'入力（申告＆着順）'!$B$5:$AB$111,5,0)</f>
        <v>5</v>
      </c>
      <c r="E41" s="6">
        <f>VLOOKUP($A41,'入力（申告＆着順）'!$B$5:$AB$111,3,0)</f>
        <v>24</v>
      </c>
      <c r="F41" s="6" t="str">
        <f>VLOOKUP($A41,'入力（申告＆着順）'!$B$5:$AB$111,4,0)</f>
        <v>木崎　真</v>
      </c>
      <c r="G41" s="7" t="str">
        <f>VLOOKUP($A41,'入力（申告＆着順）'!$C$5:$AB$111,23,0)</f>
        <v>25'00"</v>
      </c>
      <c r="H41" s="7" t="str">
        <f>VLOOKUP($A41,'入力（申告＆着順）'!$C$5:$AB$111,24,0)</f>
        <v>21'52"32</v>
      </c>
      <c r="I41" s="10">
        <f>VLOOKUP($A41,'入力（申告＆着順）'!$C$5:$AB$111,25,0)</f>
        <v>-1</v>
      </c>
      <c r="J41" s="9" t="str">
        <f>VLOOKUP($A41,'入力（申告＆着順）'!$C$5:$AB$111,26,0)</f>
        <v>3'07"68</v>
      </c>
    </row>
    <row r="42" spans="1:10" ht="19" x14ac:dyDescent="0.2">
      <c r="A42" s="11">
        <f t="shared" si="1"/>
        <v>38</v>
      </c>
      <c r="C42" s="6">
        <f t="shared" si="0"/>
        <v>38</v>
      </c>
      <c r="D42" s="26">
        <f>VLOOKUP($A42,'入力（申告＆着順）'!$B$5:$AB$111,5,0)</f>
        <v>5</v>
      </c>
      <c r="E42" s="6">
        <f>VLOOKUP($A42,'入力（申告＆着順）'!$B$5:$AB$111,3,0)</f>
        <v>75</v>
      </c>
      <c r="F42" s="6" t="str">
        <f>VLOOKUP($A42,'入力（申告＆着順）'!$B$5:$AB$111,4,0)</f>
        <v>松本　清彦</v>
      </c>
      <c r="G42" s="7" t="str">
        <f>VLOOKUP($A42,'入力（申告＆着順）'!$C$5:$AB$111,23,0)</f>
        <v>40'00"</v>
      </c>
      <c r="H42" s="7" t="str">
        <f>VLOOKUP($A42,'入力（申告＆着順）'!$C$5:$AB$111,24,0)</f>
        <v>36'05"14</v>
      </c>
      <c r="I42" s="10">
        <f>VLOOKUP($A42,'入力（申告＆着順）'!$C$5:$AB$111,25,0)</f>
        <v>-1</v>
      </c>
      <c r="J42" s="9" t="str">
        <f>VLOOKUP($A42,'入力（申告＆着順）'!$C$5:$AB$111,26,0)</f>
        <v>3'54"86</v>
      </c>
    </row>
    <row r="43" spans="1:10" ht="19" x14ac:dyDescent="0.2">
      <c r="A43" s="11">
        <f t="shared" si="1"/>
        <v>39</v>
      </c>
      <c r="C43" s="6">
        <f t="shared" si="0"/>
        <v>39</v>
      </c>
      <c r="D43" s="26">
        <f>VLOOKUP($A43,'入力（申告＆着順）'!$B$5:$AB$111,5,0)</f>
        <v>5</v>
      </c>
      <c r="E43" s="6">
        <f>VLOOKUP($A43,'入力（申告＆着順）'!$B$5:$AB$111,3,0)</f>
        <v>56</v>
      </c>
      <c r="F43" s="6" t="str">
        <f>VLOOKUP($A43,'入力（申告＆着順）'!$B$5:$AB$111,4,0)</f>
        <v>中島　沙織</v>
      </c>
      <c r="G43" s="7" t="str">
        <f>VLOOKUP($A43,'入力（申告＆着順）'!$C$5:$AB$111,23,0)</f>
        <v>34'20"</v>
      </c>
      <c r="H43" s="7" t="str">
        <f>VLOOKUP($A43,'入力（申告＆着順）'!$C$5:$AB$111,24,0)</f>
        <v>28'37"91</v>
      </c>
      <c r="I43" s="10">
        <f>VLOOKUP($A43,'入力（申告＆着順）'!$C$5:$AB$111,25,0)</f>
        <v>-1</v>
      </c>
      <c r="J43" s="9" t="str">
        <f>VLOOKUP($A43,'入力（申告＆着順）'!$C$5:$AB$111,26,0)</f>
        <v>5'42"09</v>
      </c>
    </row>
    <row r="44" spans="1:10" ht="19" x14ac:dyDescent="0.2">
      <c r="A44" s="11">
        <f t="shared" si="1"/>
        <v>40</v>
      </c>
      <c r="C44" s="6">
        <f t="shared" si="0"/>
        <v>40</v>
      </c>
      <c r="D44" s="26">
        <f>VLOOKUP($A44,'入力（申告＆着順）'!$B$5:$AB$111,5,0)</f>
        <v>5</v>
      </c>
      <c r="E44" s="6">
        <f>VLOOKUP($A44,'入力（申告＆着順）'!$B$5:$AB$111,3,0)</f>
        <v>1</v>
      </c>
      <c r="F44" s="6" t="str">
        <f>VLOOKUP($A44,'入力（申告＆着順）'!$B$5:$AB$111,4,0)</f>
        <v>秋元　俊二</v>
      </c>
      <c r="G44" s="7" t="str">
        <f>VLOOKUP($A44,'入力（申告＆着順）'!$C$5:$AB$111,23,0)</f>
        <v>0'00"</v>
      </c>
      <c r="H44" s="7" t="str">
        <f>VLOOKUP($A44,'入力（申告＆着順）'!$C$5:$AB$111,24,0)</f>
        <v>0'00"00</v>
      </c>
      <c r="I44" s="10">
        <f>VLOOKUP($A44,'入力（申告＆着順）'!$C$5:$AB$111,25,0)</f>
        <v>1</v>
      </c>
      <c r="J44" s="9" t="str">
        <f>VLOOKUP($A44,'入力（申告＆着順）'!$C$5:$AB$111,26,0)</f>
        <v>46'39"00</v>
      </c>
    </row>
    <row r="45" spans="1:10" ht="19" x14ac:dyDescent="0.2">
      <c r="A45" s="11">
        <f t="shared" si="1"/>
        <v>41</v>
      </c>
      <c r="C45" s="6">
        <f t="shared" si="0"/>
        <v>40</v>
      </c>
      <c r="D45" s="26">
        <f>VLOOKUP($A45,'入力（申告＆着順）'!$B$5:$AB$111,5,0)</f>
        <v>5</v>
      </c>
      <c r="E45" s="6">
        <f>VLOOKUP($A45,'入力（申告＆着順）'!$B$5:$AB$111,3,0)</f>
        <v>4</v>
      </c>
      <c r="F45" s="6" t="str">
        <f>VLOOKUP($A45,'入力（申告＆着順）'!$B$5:$AB$111,4,0)</f>
        <v>石川　清人</v>
      </c>
      <c r="G45" s="7" t="str">
        <f>VLOOKUP($A45,'入力（申告＆着順）'!$C$5:$AB$111,23,0)</f>
        <v>0'00"</v>
      </c>
      <c r="H45" s="7" t="str">
        <f>VLOOKUP($A45,'入力（申告＆着順）'!$C$5:$AB$111,24,0)</f>
        <v>0'00"00</v>
      </c>
      <c r="I45" s="10">
        <f>VLOOKUP($A45,'入力（申告＆着順）'!$C$5:$AB$111,25,0)</f>
        <v>1</v>
      </c>
      <c r="J45" s="9" t="str">
        <f>VLOOKUP($A45,'入力（申告＆着順）'!$C$5:$AB$111,26,0)</f>
        <v>46'39"00</v>
      </c>
    </row>
    <row r="46" spans="1:10" ht="19" x14ac:dyDescent="0.2">
      <c r="A46" s="11">
        <f t="shared" si="1"/>
        <v>42</v>
      </c>
      <c r="C46" s="6">
        <f t="shared" si="0"/>
        <v>40</v>
      </c>
      <c r="D46" s="26">
        <f>VLOOKUP($A46,'入力（申告＆着順）'!$B$5:$AB$111,5,0)</f>
        <v>5</v>
      </c>
      <c r="E46" s="6">
        <f>VLOOKUP($A46,'入力（申告＆着順）'!$B$5:$AB$111,3,0)</f>
        <v>6</v>
      </c>
      <c r="F46" s="6" t="str">
        <f>VLOOKUP($A46,'入力（申告＆着順）'!$B$5:$AB$111,4,0)</f>
        <v>伊藤　悟</v>
      </c>
      <c r="G46" s="7" t="str">
        <f>VLOOKUP($A46,'入力（申告＆着順）'!$C$5:$AB$111,23,0)</f>
        <v>0'00"</v>
      </c>
      <c r="H46" s="7" t="str">
        <f>VLOOKUP($A46,'入力（申告＆着順）'!$C$5:$AB$111,24,0)</f>
        <v>0'00"00</v>
      </c>
      <c r="I46" s="10">
        <f>VLOOKUP($A46,'入力（申告＆着順）'!$C$5:$AB$111,25,0)</f>
        <v>1</v>
      </c>
      <c r="J46" s="9" t="str">
        <f>VLOOKUP($A46,'入力（申告＆着順）'!$C$5:$AB$111,26,0)</f>
        <v>46'39"00</v>
      </c>
    </row>
    <row r="47" spans="1:10" ht="19" x14ac:dyDescent="0.2">
      <c r="A47" s="11">
        <f t="shared" si="1"/>
        <v>43</v>
      </c>
      <c r="C47" s="6">
        <f t="shared" si="0"/>
        <v>40</v>
      </c>
      <c r="D47" s="26">
        <f>VLOOKUP($A47,'入力（申告＆着順）'!$B$5:$AB$111,5,0)</f>
        <v>5</v>
      </c>
      <c r="E47" s="6">
        <f>VLOOKUP($A47,'入力（申告＆着順）'!$B$5:$AB$111,3,0)</f>
        <v>7</v>
      </c>
      <c r="F47" s="6" t="str">
        <f>VLOOKUP($A47,'入力（申告＆着順）'!$B$5:$AB$111,4,0)</f>
        <v>伊藤　慈</v>
      </c>
      <c r="G47" s="7" t="str">
        <f>VLOOKUP($A47,'入力（申告＆着順）'!$C$5:$AB$111,23,0)</f>
        <v>0'00"</v>
      </c>
      <c r="H47" s="7" t="str">
        <f>VLOOKUP($A47,'入力（申告＆着順）'!$C$5:$AB$111,24,0)</f>
        <v>0'00"00</v>
      </c>
      <c r="I47" s="10">
        <f>VLOOKUP($A47,'入力（申告＆着順）'!$C$5:$AB$111,25,0)</f>
        <v>1</v>
      </c>
      <c r="J47" s="9" t="str">
        <f>VLOOKUP($A47,'入力（申告＆着順）'!$C$5:$AB$111,26,0)</f>
        <v>46'39"00</v>
      </c>
    </row>
    <row r="48" spans="1:10" ht="19" x14ac:dyDescent="0.2">
      <c r="A48" s="11">
        <f t="shared" si="1"/>
        <v>44</v>
      </c>
      <c r="C48" s="6">
        <f t="shared" si="0"/>
        <v>40</v>
      </c>
      <c r="D48" s="26">
        <f>VLOOKUP($A48,'入力（申告＆着順）'!$B$5:$AB$111,5,0)</f>
        <v>5</v>
      </c>
      <c r="E48" s="6">
        <f>VLOOKUP($A48,'入力（申告＆着順）'!$B$5:$AB$111,3,0)</f>
        <v>8</v>
      </c>
      <c r="F48" s="6" t="str">
        <f>VLOOKUP($A48,'入力（申告＆着順）'!$B$5:$AB$111,4,0)</f>
        <v>岩井　信路</v>
      </c>
      <c r="G48" s="7" t="str">
        <f>VLOOKUP($A48,'入力（申告＆着順）'!$C$5:$AB$111,23,0)</f>
        <v>0'00"</v>
      </c>
      <c r="H48" s="7" t="str">
        <f>VLOOKUP($A48,'入力（申告＆着順）'!$C$5:$AB$111,24,0)</f>
        <v>0'00"00</v>
      </c>
      <c r="I48" s="10">
        <f>VLOOKUP($A48,'入力（申告＆着順）'!$C$5:$AB$111,25,0)</f>
        <v>1</v>
      </c>
      <c r="J48" s="9" t="str">
        <f>VLOOKUP($A48,'入力（申告＆着順）'!$C$5:$AB$111,26,0)</f>
        <v>46'39"00</v>
      </c>
    </row>
    <row r="49" spans="1:10" ht="19" x14ac:dyDescent="0.2">
      <c r="A49" s="11">
        <f t="shared" si="1"/>
        <v>45</v>
      </c>
      <c r="C49" s="6">
        <f>IF($J49=$J48,$C48,$A49)</f>
        <v>40</v>
      </c>
      <c r="D49" s="26">
        <f>VLOOKUP($A49,'入力（申告＆着順）'!$B$5:$AB$111,5,0)</f>
        <v>5</v>
      </c>
      <c r="E49" s="6">
        <f>VLOOKUP($A49,'入力（申告＆着順）'!$B$5:$AB$111,3,0)</f>
        <v>10</v>
      </c>
      <c r="F49" s="6" t="str">
        <f>VLOOKUP($A49,'入力（申告＆着順）'!$B$5:$AB$111,4,0)</f>
        <v>岩渕　勉</v>
      </c>
      <c r="G49" s="7" t="str">
        <f>VLOOKUP($A49,'入力（申告＆着順）'!$C$5:$AB$111,23,0)</f>
        <v>0'00"</v>
      </c>
      <c r="H49" s="7" t="str">
        <f>VLOOKUP($A49,'入力（申告＆着順）'!$C$5:$AB$111,24,0)</f>
        <v>0'00"00</v>
      </c>
      <c r="I49" s="10">
        <f>VLOOKUP($A49,'入力（申告＆着順）'!$C$5:$AB$111,25,0)</f>
        <v>1</v>
      </c>
      <c r="J49" s="9" t="str">
        <f>VLOOKUP($A49,'入力（申告＆着順）'!$C$5:$AB$111,26,0)</f>
        <v>46'39"00</v>
      </c>
    </row>
    <row r="50" spans="1:10" ht="19" x14ac:dyDescent="0.2">
      <c r="A50" s="11">
        <f t="shared" si="1"/>
        <v>46</v>
      </c>
      <c r="C50" s="6">
        <f t="shared" ref="C50:C99" si="2">IF($J50=$J49,$C49,$A50)</f>
        <v>40</v>
      </c>
      <c r="D50" s="26">
        <f>VLOOKUP($A50,'入力（申告＆着順）'!$B$5:$AB$111,5,0)</f>
        <v>5</v>
      </c>
      <c r="E50" s="6">
        <f>VLOOKUP($A50,'入力（申告＆着順）'!$B$5:$AB$111,3,0)</f>
        <v>12</v>
      </c>
      <c r="F50" s="6" t="str">
        <f>VLOOKUP($A50,'入力（申告＆着順）'!$B$5:$AB$111,4,0)</f>
        <v>上田　誠</v>
      </c>
      <c r="G50" s="7" t="str">
        <f>VLOOKUP($A50,'入力（申告＆着順）'!$C$5:$AB$111,23,0)</f>
        <v>0'00"</v>
      </c>
      <c r="H50" s="7" t="str">
        <f>VLOOKUP($A50,'入力（申告＆着順）'!$C$5:$AB$111,24,0)</f>
        <v>0'00"00</v>
      </c>
      <c r="I50" s="10">
        <f>VLOOKUP($A50,'入力（申告＆着順）'!$C$5:$AB$111,25,0)</f>
        <v>1</v>
      </c>
      <c r="J50" s="9" t="str">
        <f>VLOOKUP($A50,'入力（申告＆着順）'!$C$5:$AB$111,26,0)</f>
        <v>46'39"00</v>
      </c>
    </row>
    <row r="51" spans="1:10" ht="19" x14ac:dyDescent="0.2">
      <c r="A51" s="11">
        <f t="shared" si="1"/>
        <v>47</v>
      </c>
      <c r="C51" s="6">
        <f t="shared" si="2"/>
        <v>40</v>
      </c>
      <c r="D51" s="26">
        <f>VLOOKUP($A51,'入力（申告＆着順）'!$B$5:$AB$111,5,0)</f>
        <v>5</v>
      </c>
      <c r="E51" s="6">
        <f>VLOOKUP($A51,'入力（申告＆着順）'!$B$5:$AB$111,3,0)</f>
        <v>13</v>
      </c>
      <c r="F51" s="6" t="str">
        <f>VLOOKUP($A51,'入力（申告＆着順）'!$B$5:$AB$111,4,0)</f>
        <v>上原　一公</v>
      </c>
      <c r="G51" s="7" t="str">
        <f>VLOOKUP($A51,'入力（申告＆着順）'!$C$5:$AB$111,23,0)</f>
        <v>0'00"</v>
      </c>
      <c r="H51" s="7" t="str">
        <f>VLOOKUP($A51,'入力（申告＆着順）'!$C$5:$AB$111,24,0)</f>
        <v>0'00"00</v>
      </c>
      <c r="I51" s="10">
        <f>VLOOKUP($A51,'入力（申告＆着順）'!$C$5:$AB$111,25,0)</f>
        <v>1</v>
      </c>
      <c r="J51" s="9" t="str">
        <f>VLOOKUP($A51,'入力（申告＆着順）'!$C$5:$AB$111,26,0)</f>
        <v>46'39"00</v>
      </c>
    </row>
    <row r="52" spans="1:10" ht="19" x14ac:dyDescent="0.2">
      <c r="A52" s="11">
        <f t="shared" si="1"/>
        <v>48</v>
      </c>
      <c r="C52" s="6">
        <f t="shared" si="2"/>
        <v>40</v>
      </c>
      <c r="D52" s="26">
        <f>VLOOKUP($A52,'入力（申告＆着順）'!$B$5:$AB$111,5,0)</f>
        <v>5</v>
      </c>
      <c r="E52" s="6">
        <f>VLOOKUP($A52,'入力（申告＆着順）'!$B$5:$AB$111,3,0)</f>
        <v>14</v>
      </c>
      <c r="F52" s="6" t="str">
        <f>VLOOKUP($A52,'入力（申告＆着順）'!$B$5:$AB$111,4,0)</f>
        <v>内野　英夫</v>
      </c>
      <c r="G52" s="7" t="str">
        <f>VLOOKUP($A52,'入力（申告＆着順）'!$C$5:$AB$111,23,0)</f>
        <v>0'00"</v>
      </c>
      <c r="H52" s="7" t="str">
        <f>VLOOKUP($A52,'入力（申告＆着順）'!$C$5:$AB$111,24,0)</f>
        <v>0'00"00</v>
      </c>
      <c r="I52" s="10">
        <f>VLOOKUP($A52,'入力（申告＆着順）'!$C$5:$AB$111,25,0)</f>
        <v>1</v>
      </c>
      <c r="J52" s="9" t="str">
        <f>VLOOKUP($A52,'入力（申告＆着順）'!$C$5:$AB$111,26,0)</f>
        <v>46'39"00</v>
      </c>
    </row>
    <row r="53" spans="1:10" ht="19" x14ac:dyDescent="0.2">
      <c r="A53" s="11">
        <f t="shared" si="1"/>
        <v>49</v>
      </c>
      <c r="C53" s="6">
        <f t="shared" si="2"/>
        <v>40</v>
      </c>
      <c r="D53" s="26">
        <f>VLOOKUP($A53,'入力（申告＆着順）'!$B$5:$AB$111,5,0)</f>
        <v>5</v>
      </c>
      <c r="E53" s="6">
        <f>VLOOKUP($A53,'入力（申告＆着順）'!$B$5:$AB$111,3,0)</f>
        <v>15</v>
      </c>
      <c r="F53" s="6" t="str">
        <f>VLOOKUP($A53,'入力（申告＆着順）'!$B$5:$AB$111,4,0)</f>
        <v>内野　光子</v>
      </c>
      <c r="G53" s="7" t="str">
        <f>VLOOKUP($A53,'入力（申告＆着順）'!$C$5:$AB$111,23,0)</f>
        <v>0'00"</v>
      </c>
      <c r="H53" s="7" t="str">
        <f>VLOOKUP($A53,'入力（申告＆着順）'!$C$5:$AB$111,24,0)</f>
        <v>0'00"00</v>
      </c>
      <c r="I53" s="10">
        <f>VLOOKUP($A53,'入力（申告＆着順）'!$C$5:$AB$111,25,0)</f>
        <v>1</v>
      </c>
      <c r="J53" s="9" t="str">
        <f>VLOOKUP($A53,'入力（申告＆着順）'!$C$5:$AB$111,26,0)</f>
        <v>46'39"00</v>
      </c>
    </row>
    <row r="54" spans="1:10" ht="19" x14ac:dyDescent="0.2">
      <c r="A54" s="11">
        <f t="shared" si="1"/>
        <v>50</v>
      </c>
      <c r="C54" s="6">
        <f t="shared" si="2"/>
        <v>40</v>
      </c>
      <c r="D54" s="26">
        <f>VLOOKUP($A54,'入力（申告＆着順）'!$B$5:$AB$111,5,0)</f>
        <v>5</v>
      </c>
      <c r="E54" s="6">
        <f>VLOOKUP($A54,'入力（申告＆着順）'!$B$5:$AB$111,3,0)</f>
        <v>17</v>
      </c>
      <c r="F54" s="6" t="str">
        <f>VLOOKUP($A54,'入力（申告＆着順）'!$B$5:$AB$111,4,0)</f>
        <v>大澤　扶美子</v>
      </c>
      <c r="G54" s="7" t="str">
        <f>VLOOKUP($A54,'入力（申告＆着順）'!$C$5:$AB$111,23,0)</f>
        <v>0'00"</v>
      </c>
      <c r="H54" s="7" t="str">
        <f>VLOOKUP($A54,'入力（申告＆着順）'!$C$5:$AB$111,24,0)</f>
        <v>0'00"00</v>
      </c>
      <c r="I54" s="10">
        <f>VLOOKUP($A54,'入力（申告＆着順）'!$C$5:$AB$111,25,0)</f>
        <v>1</v>
      </c>
      <c r="J54" s="9" t="str">
        <f>VLOOKUP($A54,'入力（申告＆着順）'!$C$5:$AB$111,26,0)</f>
        <v>46'39"00</v>
      </c>
    </row>
    <row r="55" spans="1:10" ht="19" x14ac:dyDescent="0.2">
      <c r="A55" s="11">
        <f t="shared" si="1"/>
        <v>51</v>
      </c>
      <c r="C55" s="6">
        <f t="shared" si="2"/>
        <v>40</v>
      </c>
      <c r="D55" s="26">
        <f>VLOOKUP($A55,'入力（申告＆着順）'!$B$5:$AB$111,5,0)</f>
        <v>5</v>
      </c>
      <c r="E55" s="6">
        <f>VLOOKUP($A55,'入力（申告＆着順）'!$B$5:$AB$111,3,0)</f>
        <v>18</v>
      </c>
      <c r="F55" s="6" t="str">
        <f>VLOOKUP($A55,'入力（申告＆着順）'!$B$5:$AB$111,4,0)</f>
        <v>王尾　高明</v>
      </c>
      <c r="G55" s="7" t="str">
        <f>VLOOKUP($A55,'入力（申告＆着順）'!$C$5:$AB$111,23,0)</f>
        <v>0'00"</v>
      </c>
      <c r="H55" s="7" t="str">
        <f>VLOOKUP($A55,'入力（申告＆着順）'!$C$5:$AB$111,24,0)</f>
        <v>0'00"00</v>
      </c>
      <c r="I55" s="10">
        <f>VLOOKUP($A55,'入力（申告＆着順）'!$C$5:$AB$111,25,0)</f>
        <v>1</v>
      </c>
      <c r="J55" s="9" t="str">
        <f>VLOOKUP($A55,'入力（申告＆着順）'!$C$5:$AB$111,26,0)</f>
        <v>46'39"00</v>
      </c>
    </row>
    <row r="56" spans="1:10" ht="19" x14ac:dyDescent="0.2">
      <c r="A56" s="11">
        <f t="shared" si="1"/>
        <v>52</v>
      </c>
      <c r="C56" s="6">
        <f t="shared" si="2"/>
        <v>40</v>
      </c>
      <c r="D56" s="26">
        <f>VLOOKUP($A56,'入力（申告＆着順）'!$B$5:$AB$111,5,0)</f>
        <v>5</v>
      </c>
      <c r="E56" s="6">
        <f>VLOOKUP($A56,'入力（申告＆着順）'!$B$5:$AB$111,3,0)</f>
        <v>21</v>
      </c>
      <c r="F56" s="6" t="str">
        <f>VLOOKUP($A56,'入力（申告＆着順）'!$B$5:$AB$111,4,0)</f>
        <v>奥泉　久雄</v>
      </c>
      <c r="G56" s="7" t="str">
        <f>VLOOKUP($A56,'入力（申告＆着順）'!$C$5:$AB$111,23,0)</f>
        <v>0'00"</v>
      </c>
      <c r="H56" s="7" t="str">
        <f>VLOOKUP($A56,'入力（申告＆着順）'!$C$5:$AB$111,24,0)</f>
        <v>0'00"00</v>
      </c>
      <c r="I56" s="10">
        <f>VLOOKUP($A56,'入力（申告＆着順）'!$C$5:$AB$111,25,0)</f>
        <v>1</v>
      </c>
      <c r="J56" s="9" t="str">
        <f>VLOOKUP($A56,'入力（申告＆着順）'!$C$5:$AB$111,26,0)</f>
        <v>46'39"00</v>
      </c>
    </row>
    <row r="57" spans="1:10" ht="19" x14ac:dyDescent="0.2">
      <c r="A57" s="11">
        <f t="shared" si="1"/>
        <v>53</v>
      </c>
      <c r="C57" s="6">
        <f t="shared" si="2"/>
        <v>40</v>
      </c>
      <c r="D57" s="26">
        <f>VLOOKUP($A57,'入力（申告＆着順）'!$B$5:$AB$111,5,0)</f>
        <v>5</v>
      </c>
      <c r="E57" s="6">
        <f>VLOOKUP($A57,'入力（申告＆着順）'!$B$5:$AB$111,3,0)</f>
        <v>23</v>
      </c>
      <c r="F57" s="6" t="str">
        <f>VLOOKUP($A57,'入力（申告＆着順）'!$B$5:$AB$111,4,0)</f>
        <v>金井　徳幸</v>
      </c>
      <c r="G57" s="7" t="str">
        <f>VLOOKUP($A57,'入力（申告＆着順）'!$C$5:$AB$111,23,0)</f>
        <v>0'00"</v>
      </c>
      <c r="H57" s="7" t="str">
        <f>VLOOKUP($A57,'入力（申告＆着順）'!$C$5:$AB$111,24,0)</f>
        <v>0'00"00</v>
      </c>
      <c r="I57" s="10">
        <f>VLOOKUP($A57,'入力（申告＆着順）'!$C$5:$AB$111,25,0)</f>
        <v>1</v>
      </c>
      <c r="J57" s="9" t="str">
        <f>VLOOKUP($A57,'入力（申告＆着順）'!$C$5:$AB$111,26,0)</f>
        <v>46'39"00</v>
      </c>
    </row>
    <row r="58" spans="1:10" ht="19" x14ac:dyDescent="0.2">
      <c r="A58" s="11">
        <f t="shared" si="1"/>
        <v>54</v>
      </c>
      <c r="C58" s="6">
        <f t="shared" si="2"/>
        <v>40</v>
      </c>
      <c r="D58" s="26">
        <f>VLOOKUP($A58,'入力（申告＆着順）'!$B$5:$AB$111,5,0)</f>
        <v>5</v>
      </c>
      <c r="E58" s="6">
        <f>VLOOKUP($A58,'入力（申告＆着順）'!$B$5:$AB$111,3,0)</f>
        <v>25</v>
      </c>
      <c r="F58" s="6" t="str">
        <f>VLOOKUP($A58,'入力（申告＆着順）'!$B$5:$AB$111,4,0)</f>
        <v>黒沼　浩二</v>
      </c>
      <c r="G58" s="7" t="str">
        <f>VLOOKUP($A58,'入力（申告＆着順）'!$C$5:$AB$111,23,0)</f>
        <v>0'00"</v>
      </c>
      <c r="H58" s="7" t="str">
        <f>VLOOKUP($A58,'入力（申告＆着順）'!$C$5:$AB$111,24,0)</f>
        <v>0'00"00</v>
      </c>
      <c r="I58" s="10">
        <f>VLOOKUP($A58,'入力（申告＆着順）'!$C$5:$AB$111,25,0)</f>
        <v>1</v>
      </c>
      <c r="J58" s="9" t="str">
        <f>VLOOKUP($A58,'入力（申告＆着順）'!$C$5:$AB$111,26,0)</f>
        <v>46'39"00</v>
      </c>
    </row>
    <row r="59" spans="1:10" ht="19" x14ac:dyDescent="0.2">
      <c r="A59" s="11">
        <f t="shared" si="1"/>
        <v>55</v>
      </c>
      <c r="C59" s="6">
        <f t="shared" si="2"/>
        <v>40</v>
      </c>
      <c r="D59" s="26">
        <f>VLOOKUP($A59,'入力（申告＆着順）'!$B$5:$AB$111,5,0)</f>
        <v>5</v>
      </c>
      <c r="E59" s="6">
        <f>VLOOKUP($A59,'入力（申告＆着順）'!$B$5:$AB$111,3,0)</f>
        <v>26</v>
      </c>
      <c r="F59" s="6" t="str">
        <f>VLOOKUP($A59,'入力（申告＆着順）'!$B$5:$AB$111,4,0)</f>
        <v>香田　克明</v>
      </c>
      <c r="G59" s="7" t="str">
        <f>VLOOKUP($A59,'入力（申告＆着順）'!$C$5:$AB$111,23,0)</f>
        <v>0'00"</v>
      </c>
      <c r="H59" s="7" t="str">
        <f>VLOOKUP($A59,'入力（申告＆着順）'!$C$5:$AB$111,24,0)</f>
        <v>0'00"00</v>
      </c>
      <c r="I59" s="10">
        <f>VLOOKUP($A59,'入力（申告＆着順）'!$C$5:$AB$111,25,0)</f>
        <v>1</v>
      </c>
      <c r="J59" s="9" t="str">
        <f>VLOOKUP($A59,'入力（申告＆着順）'!$C$5:$AB$111,26,0)</f>
        <v>46'39"00</v>
      </c>
    </row>
    <row r="60" spans="1:10" ht="19" x14ac:dyDescent="0.2">
      <c r="A60" s="11">
        <f t="shared" si="1"/>
        <v>56</v>
      </c>
      <c r="C60" s="6">
        <f t="shared" si="2"/>
        <v>40</v>
      </c>
      <c r="D60" s="26">
        <f>VLOOKUP($A60,'入力（申告＆着順）'!$B$5:$AB$111,5,0)</f>
        <v>5</v>
      </c>
      <c r="E60" s="6">
        <f>VLOOKUP($A60,'入力（申告＆着順）'!$B$5:$AB$111,3,0)</f>
        <v>28</v>
      </c>
      <c r="F60" s="6" t="str">
        <f>VLOOKUP($A60,'入力（申告＆着順）'!$B$5:$AB$111,4,0)</f>
        <v>小島　直彦</v>
      </c>
      <c r="G60" s="7" t="str">
        <f>VLOOKUP($A60,'入力（申告＆着順）'!$C$5:$AB$111,23,0)</f>
        <v>0'00"</v>
      </c>
      <c r="H60" s="7" t="str">
        <f>VLOOKUP($A60,'入力（申告＆着順）'!$C$5:$AB$111,24,0)</f>
        <v>0'00"00</v>
      </c>
      <c r="I60" s="10">
        <f>VLOOKUP($A60,'入力（申告＆着順）'!$C$5:$AB$111,25,0)</f>
        <v>1</v>
      </c>
      <c r="J60" s="9" t="str">
        <f>VLOOKUP($A60,'入力（申告＆着順）'!$C$5:$AB$111,26,0)</f>
        <v>46'39"00</v>
      </c>
    </row>
    <row r="61" spans="1:10" ht="19" x14ac:dyDescent="0.2">
      <c r="A61" s="11">
        <f t="shared" si="1"/>
        <v>57</v>
      </c>
      <c r="C61" s="6">
        <f t="shared" si="2"/>
        <v>40</v>
      </c>
      <c r="D61" s="26">
        <f>VLOOKUP($A61,'入力（申告＆着順）'!$B$5:$AB$111,5,0)</f>
        <v>5</v>
      </c>
      <c r="E61" s="6">
        <f>VLOOKUP($A61,'入力（申告＆着順）'!$B$5:$AB$111,3,0)</f>
        <v>30</v>
      </c>
      <c r="F61" s="6" t="str">
        <f>VLOOKUP($A61,'入力（申告＆着順）'!$B$5:$AB$111,4,0)</f>
        <v>小山　祐子</v>
      </c>
      <c r="G61" s="7" t="str">
        <f>VLOOKUP($A61,'入力（申告＆着順）'!$C$5:$AB$111,23,0)</f>
        <v>0'00"</v>
      </c>
      <c r="H61" s="7" t="str">
        <f>VLOOKUP($A61,'入力（申告＆着順）'!$C$5:$AB$111,24,0)</f>
        <v>0'00"00</v>
      </c>
      <c r="I61" s="10">
        <f>VLOOKUP($A61,'入力（申告＆着順）'!$C$5:$AB$111,25,0)</f>
        <v>1</v>
      </c>
      <c r="J61" s="9" t="str">
        <f>VLOOKUP($A61,'入力（申告＆着順）'!$C$5:$AB$111,26,0)</f>
        <v>46'39"00</v>
      </c>
    </row>
    <row r="62" spans="1:10" ht="19" x14ac:dyDescent="0.2">
      <c r="A62" s="11">
        <f t="shared" si="1"/>
        <v>58</v>
      </c>
      <c r="C62" s="6">
        <f t="shared" si="2"/>
        <v>40</v>
      </c>
      <c r="D62" s="26">
        <f>VLOOKUP($A62,'入力（申告＆着順）'!$B$5:$AB$111,5,0)</f>
        <v>5</v>
      </c>
      <c r="E62" s="6">
        <f>VLOOKUP($A62,'入力（申告＆着順）'!$B$5:$AB$111,3,0)</f>
        <v>33</v>
      </c>
      <c r="F62" s="6" t="str">
        <f>VLOOKUP($A62,'入力（申告＆着順）'!$B$5:$AB$111,4,0)</f>
        <v>佐藤　英樹</v>
      </c>
      <c r="G62" s="7" t="str">
        <f>VLOOKUP($A62,'入力（申告＆着順）'!$C$5:$AB$111,23,0)</f>
        <v>0'00"</v>
      </c>
      <c r="H62" s="7" t="str">
        <f>VLOOKUP($A62,'入力（申告＆着順）'!$C$5:$AB$111,24,0)</f>
        <v>0'00"00</v>
      </c>
      <c r="I62" s="10">
        <f>VLOOKUP($A62,'入力（申告＆着順）'!$C$5:$AB$111,25,0)</f>
        <v>1</v>
      </c>
      <c r="J62" s="9" t="str">
        <f>VLOOKUP($A62,'入力（申告＆着順）'!$C$5:$AB$111,26,0)</f>
        <v>46'39"00</v>
      </c>
    </row>
    <row r="63" spans="1:10" ht="19" x14ac:dyDescent="0.2">
      <c r="A63" s="11">
        <f t="shared" si="1"/>
        <v>59</v>
      </c>
      <c r="C63" s="6">
        <f t="shared" si="2"/>
        <v>40</v>
      </c>
      <c r="D63" s="26">
        <f>VLOOKUP($A63,'入力（申告＆着順）'!$B$5:$AB$111,5,0)</f>
        <v>5</v>
      </c>
      <c r="E63" s="6">
        <f>VLOOKUP($A63,'入力（申告＆着順）'!$B$5:$AB$111,3,0)</f>
        <v>35</v>
      </c>
      <c r="F63" s="6" t="str">
        <f>VLOOKUP($A63,'入力（申告＆着順）'!$B$5:$AB$111,4,0)</f>
        <v>佐藤　修</v>
      </c>
      <c r="G63" s="7" t="str">
        <f>VLOOKUP($A63,'入力（申告＆着順）'!$C$5:$AB$111,23,0)</f>
        <v>0'00"</v>
      </c>
      <c r="H63" s="7" t="str">
        <f>VLOOKUP($A63,'入力（申告＆着順）'!$C$5:$AB$111,24,0)</f>
        <v>0'00"00</v>
      </c>
      <c r="I63" s="10">
        <f>VLOOKUP($A63,'入力（申告＆着順）'!$C$5:$AB$111,25,0)</f>
        <v>1</v>
      </c>
      <c r="J63" s="9" t="str">
        <f>VLOOKUP($A63,'入力（申告＆着順）'!$C$5:$AB$111,26,0)</f>
        <v>46'39"00</v>
      </c>
    </row>
    <row r="64" spans="1:10" ht="19" x14ac:dyDescent="0.2">
      <c r="A64" s="11">
        <f t="shared" si="1"/>
        <v>60</v>
      </c>
      <c r="C64" s="6">
        <f t="shared" si="2"/>
        <v>40</v>
      </c>
      <c r="D64" s="26">
        <f>VLOOKUP($A64,'入力（申告＆着順）'!$B$5:$AB$111,5,0)</f>
        <v>5</v>
      </c>
      <c r="E64" s="6">
        <f>VLOOKUP($A64,'入力（申告＆着順）'!$B$5:$AB$111,3,0)</f>
        <v>36</v>
      </c>
      <c r="F64" s="6" t="str">
        <f>VLOOKUP($A64,'入力（申告＆着順）'!$B$5:$AB$111,4,0)</f>
        <v>篠川　徹太郎</v>
      </c>
      <c r="G64" s="7" t="str">
        <f>VLOOKUP($A64,'入力（申告＆着順）'!$C$5:$AB$111,23,0)</f>
        <v>0'00"</v>
      </c>
      <c r="H64" s="7" t="str">
        <f>VLOOKUP($A64,'入力（申告＆着順）'!$C$5:$AB$111,24,0)</f>
        <v>0'00"00</v>
      </c>
      <c r="I64" s="10">
        <f>VLOOKUP($A64,'入力（申告＆着順）'!$C$5:$AB$111,25,0)</f>
        <v>1</v>
      </c>
      <c r="J64" s="9" t="str">
        <f>VLOOKUP($A64,'入力（申告＆着順）'!$C$5:$AB$111,26,0)</f>
        <v>46'39"00</v>
      </c>
    </row>
    <row r="65" spans="1:10" ht="19" x14ac:dyDescent="0.2">
      <c r="A65" s="11">
        <f t="shared" si="1"/>
        <v>61</v>
      </c>
      <c r="C65" s="6">
        <f t="shared" si="2"/>
        <v>40</v>
      </c>
      <c r="D65" s="26">
        <f>VLOOKUP($A65,'入力（申告＆着順）'!$B$5:$AB$111,5,0)</f>
        <v>5</v>
      </c>
      <c r="E65" s="6">
        <f>VLOOKUP($A65,'入力（申告＆着順）'!$B$5:$AB$111,3,0)</f>
        <v>41</v>
      </c>
      <c r="F65" s="6" t="str">
        <f>VLOOKUP($A65,'入力（申告＆着順）'!$B$5:$AB$111,4,0)</f>
        <v>須藤　朗</v>
      </c>
      <c r="G65" s="7" t="str">
        <f>VLOOKUP($A65,'入力（申告＆着順）'!$C$5:$AB$111,23,0)</f>
        <v>0'00"</v>
      </c>
      <c r="H65" s="7" t="str">
        <f>VLOOKUP($A65,'入力（申告＆着順）'!$C$5:$AB$111,24,0)</f>
        <v>0'00"00</v>
      </c>
      <c r="I65" s="10">
        <f>VLOOKUP($A65,'入力（申告＆着順）'!$C$5:$AB$111,25,0)</f>
        <v>1</v>
      </c>
      <c r="J65" s="9" t="str">
        <f>VLOOKUP($A65,'入力（申告＆着順）'!$C$5:$AB$111,26,0)</f>
        <v>46'39"00</v>
      </c>
    </row>
    <row r="66" spans="1:10" ht="19" x14ac:dyDescent="0.2">
      <c r="A66" s="11">
        <f t="shared" si="1"/>
        <v>62</v>
      </c>
      <c r="C66" s="6">
        <f t="shared" si="2"/>
        <v>40</v>
      </c>
      <c r="D66" s="26">
        <f>VLOOKUP($A66,'入力（申告＆着順）'!$B$5:$AB$111,5,0)</f>
        <v>5</v>
      </c>
      <c r="E66" s="6">
        <f>VLOOKUP($A66,'入力（申告＆着順）'!$B$5:$AB$111,3,0)</f>
        <v>43</v>
      </c>
      <c r="F66" s="6" t="str">
        <f>VLOOKUP($A66,'入力（申告＆着順）'!$B$5:$AB$111,4,0)</f>
        <v>関根　由花</v>
      </c>
      <c r="G66" s="7" t="str">
        <f>VLOOKUP($A66,'入力（申告＆着順）'!$C$5:$AB$111,23,0)</f>
        <v>0'00"</v>
      </c>
      <c r="H66" s="7" t="str">
        <f>VLOOKUP($A66,'入力（申告＆着順）'!$C$5:$AB$111,24,0)</f>
        <v>0'00"00</v>
      </c>
      <c r="I66" s="10">
        <f>VLOOKUP($A66,'入力（申告＆着順）'!$C$5:$AB$111,25,0)</f>
        <v>1</v>
      </c>
      <c r="J66" s="9" t="str">
        <f>VLOOKUP($A66,'入力（申告＆着順）'!$C$5:$AB$111,26,0)</f>
        <v>46'39"00</v>
      </c>
    </row>
    <row r="67" spans="1:10" ht="19" x14ac:dyDescent="0.2">
      <c r="A67" s="11">
        <f t="shared" si="1"/>
        <v>63</v>
      </c>
      <c r="C67" s="6">
        <f t="shared" si="2"/>
        <v>40</v>
      </c>
      <c r="D67" s="26">
        <f>VLOOKUP($A67,'入力（申告＆着順）'!$B$5:$AB$111,5,0)</f>
        <v>5</v>
      </c>
      <c r="E67" s="6">
        <f>VLOOKUP($A67,'入力（申告＆着順）'!$B$5:$AB$111,3,0)</f>
        <v>44</v>
      </c>
      <c r="F67" s="6" t="str">
        <f>VLOOKUP($A67,'入力（申告＆着順）'!$B$5:$AB$111,4,0)</f>
        <v>関山　麗子</v>
      </c>
      <c r="G67" s="7" t="str">
        <f>VLOOKUP($A67,'入力（申告＆着順）'!$C$5:$AB$111,23,0)</f>
        <v>0'00"</v>
      </c>
      <c r="H67" s="7" t="str">
        <f>VLOOKUP($A67,'入力（申告＆着順）'!$C$5:$AB$111,24,0)</f>
        <v>0'00"00</v>
      </c>
      <c r="I67" s="10">
        <f>VLOOKUP($A67,'入力（申告＆着順）'!$C$5:$AB$111,25,0)</f>
        <v>1</v>
      </c>
      <c r="J67" s="9" t="str">
        <f>VLOOKUP($A67,'入力（申告＆着順）'!$C$5:$AB$111,26,0)</f>
        <v>46'39"00</v>
      </c>
    </row>
    <row r="68" spans="1:10" ht="19" x14ac:dyDescent="0.2">
      <c r="A68" s="11">
        <f t="shared" si="1"/>
        <v>64</v>
      </c>
      <c r="C68" s="6">
        <f t="shared" si="2"/>
        <v>40</v>
      </c>
      <c r="D68" s="26">
        <f>VLOOKUP($A68,'入力（申告＆着順）'!$B$5:$AB$111,5,0)</f>
        <v>5</v>
      </c>
      <c r="E68" s="6">
        <f>VLOOKUP($A68,'入力（申告＆着順）'!$B$5:$AB$111,3,0)</f>
        <v>46</v>
      </c>
      <c r="F68" s="6" t="str">
        <f>VLOOKUP($A68,'入力（申告＆着順）'!$B$5:$AB$111,4,0)</f>
        <v>高島　繁男</v>
      </c>
      <c r="G68" s="7" t="str">
        <f>VLOOKUP($A68,'入力（申告＆着順）'!$C$5:$AB$111,23,0)</f>
        <v>0'00"</v>
      </c>
      <c r="H68" s="7" t="str">
        <f>VLOOKUP($A68,'入力（申告＆着順）'!$C$5:$AB$111,24,0)</f>
        <v>0'00"00</v>
      </c>
      <c r="I68" s="10">
        <f>VLOOKUP($A68,'入力（申告＆着順）'!$C$5:$AB$111,25,0)</f>
        <v>1</v>
      </c>
      <c r="J68" s="9" t="str">
        <f>VLOOKUP($A68,'入力（申告＆着順）'!$C$5:$AB$111,26,0)</f>
        <v>46'39"00</v>
      </c>
    </row>
    <row r="69" spans="1:10" ht="19" x14ac:dyDescent="0.2">
      <c r="A69" s="11">
        <f t="shared" si="1"/>
        <v>65</v>
      </c>
      <c r="C69" s="6">
        <f t="shared" si="2"/>
        <v>40</v>
      </c>
      <c r="D69" s="26">
        <f>VLOOKUP($A69,'入力（申告＆着順）'!$B$5:$AB$111,5,0)</f>
        <v>5</v>
      </c>
      <c r="E69" s="6">
        <f>VLOOKUP($A69,'入力（申告＆着順）'!$B$5:$AB$111,3,0)</f>
        <v>47</v>
      </c>
      <c r="F69" s="6" t="str">
        <f>VLOOKUP($A69,'入力（申告＆着順）'!$B$5:$AB$111,4,0)</f>
        <v>高橋　正忠</v>
      </c>
      <c r="G69" s="7" t="str">
        <f>VLOOKUP($A69,'入力（申告＆着順）'!$C$5:$AB$111,23,0)</f>
        <v>0'00"</v>
      </c>
      <c r="H69" s="7" t="str">
        <f>VLOOKUP($A69,'入力（申告＆着順）'!$C$5:$AB$111,24,0)</f>
        <v>0'00"00</v>
      </c>
      <c r="I69" s="10">
        <f>VLOOKUP($A69,'入力（申告＆着順）'!$C$5:$AB$111,25,0)</f>
        <v>1</v>
      </c>
      <c r="J69" s="9" t="str">
        <f>VLOOKUP($A69,'入力（申告＆着順）'!$C$5:$AB$111,26,0)</f>
        <v>46'39"00</v>
      </c>
    </row>
    <row r="70" spans="1:10" ht="19" x14ac:dyDescent="0.2">
      <c r="A70" s="11">
        <f t="shared" si="1"/>
        <v>66</v>
      </c>
      <c r="C70" s="6">
        <f t="shared" si="2"/>
        <v>40</v>
      </c>
      <c r="D70" s="26">
        <f>VLOOKUP($A70,'入力（申告＆着順）'!$B$5:$AB$111,5,0)</f>
        <v>5</v>
      </c>
      <c r="E70" s="6">
        <f>VLOOKUP($A70,'入力（申告＆着順）'!$B$5:$AB$111,3,0)</f>
        <v>49</v>
      </c>
      <c r="F70" s="6" t="str">
        <f>VLOOKUP($A70,'入力（申告＆着順）'!$B$5:$AB$111,4,0)</f>
        <v>田原　治子</v>
      </c>
      <c r="G70" s="7" t="str">
        <f>VLOOKUP($A70,'入力（申告＆着順）'!$C$5:$AB$111,23,0)</f>
        <v>0'00"</v>
      </c>
      <c r="H70" s="7" t="str">
        <f>VLOOKUP($A70,'入力（申告＆着順）'!$C$5:$AB$111,24,0)</f>
        <v>0'00"00</v>
      </c>
      <c r="I70" s="10">
        <f>VLOOKUP($A70,'入力（申告＆着順）'!$C$5:$AB$111,25,0)</f>
        <v>1</v>
      </c>
      <c r="J70" s="9" t="str">
        <f>VLOOKUP($A70,'入力（申告＆着順）'!$C$5:$AB$111,26,0)</f>
        <v>46'39"00</v>
      </c>
    </row>
    <row r="71" spans="1:10" ht="19" x14ac:dyDescent="0.2">
      <c r="A71" s="11">
        <f t="shared" si="1"/>
        <v>67</v>
      </c>
      <c r="C71" s="6">
        <f t="shared" si="2"/>
        <v>40</v>
      </c>
      <c r="D71" s="26">
        <f>VLOOKUP($A71,'入力（申告＆着順）'!$B$5:$AB$111,5,0)</f>
        <v>5</v>
      </c>
      <c r="E71" s="6">
        <f>VLOOKUP($A71,'入力（申告＆着順）'!$B$5:$AB$111,3,0)</f>
        <v>51</v>
      </c>
      <c r="F71" s="6" t="str">
        <f>VLOOKUP($A71,'入力（申告＆着順）'!$B$5:$AB$111,4,0)</f>
        <v>田力　祐志</v>
      </c>
      <c r="G71" s="7" t="str">
        <f>VLOOKUP($A71,'入力（申告＆着順）'!$C$5:$AB$111,23,0)</f>
        <v>0'00"</v>
      </c>
      <c r="H71" s="7" t="str">
        <f>VLOOKUP($A71,'入力（申告＆着順）'!$C$5:$AB$111,24,0)</f>
        <v>0'00"00</v>
      </c>
      <c r="I71" s="10">
        <f>VLOOKUP($A71,'入力（申告＆着順）'!$C$5:$AB$111,25,0)</f>
        <v>1</v>
      </c>
      <c r="J71" s="9" t="str">
        <f>VLOOKUP($A71,'入力（申告＆着順）'!$C$5:$AB$111,26,0)</f>
        <v>46'39"00</v>
      </c>
    </row>
    <row r="72" spans="1:10" ht="19" x14ac:dyDescent="0.2">
      <c r="A72" s="11">
        <f t="shared" si="1"/>
        <v>68</v>
      </c>
      <c r="C72" s="6">
        <f t="shared" si="2"/>
        <v>40</v>
      </c>
      <c r="D72" s="26">
        <f>VLOOKUP($A72,'入力（申告＆着順）'!$B$5:$AB$111,5,0)</f>
        <v>5</v>
      </c>
      <c r="E72" s="6">
        <f>VLOOKUP($A72,'入力（申告＆着順）'!$B$5:$AB$111,3,0)</f>
        <v>52</v>
      </c>
      <c r="F72" s="6" t="str">
        <f>VLOOKUP($A72,'入力（申告＆着順）'!$B$5:$AB$111,4,0)</f>
        <v>樽谷　剛</v>
      </c>
      <c r="G72" s="7" t="str">
        <f>VLOOKUP($A72,'入力（申告＆着順）'!$C$5:$AB$111,23,0)</f>
        <v>0'00"</v>
      </c>
      <c r="H72" s="7" t="str">
        <f>VLOOKUP($A72,'入力（申告＆着順）'!$C$5:$AB$111,24,0)</f>
        <v>0'00"00</v>
      </c>
      <c r="I72" s="10">
        <f>VLOOKUP($A72,'入力（申告＆着順）'!$C$5:$AB$111,25,0)</f>
        <v>1</v>
      </c>
      <c r="J72" s="9" t="str">
        <f>VLOOKUP($A72,'入力（申告＆着順）'!$C$5:$AB$111,26,0)</f>
        <v>46'39"00</v>
      </c>
    </row>
    <row r="73" spans="1:10" ht="19" x14ac:dyDescent="0.2">
      <c r="A73" s="11">
        <f t="shared" si="1"/>
        <v>69</v>
      </c>
      <c r="C73" s="6">
        <f t="shared" si="2"/>
        <v>40</v>
      </c>
      <c r="D73" s="26">
        <f>VLOOKUP($A73,'入力（申告＆着順）'!$B$5:$AB$111,5,0)</f>
        <v>5</v>
      </c>
      <c r="E73" s="6">
        <f>VLOOKUP($A73,'入力（申告＆着順）'!$B$5:$AB$111,3,0)</f>
        <v>54</v>
      </c>
      <c r="F73" s="6" t="str">
        <f>VLOOKUP($A73,'入力（申告＆着順）'!$B$5:$AB$111,4,0)</f>
        <v>戸原　宏</v>
      </c>
      <c r="G73" s="7" t="str">
        <f>VLOOKUP($A73,'入力（申告＆着順）'!$C$5:$AB$111,23,0)</f>
        <v>0'00"</v>
      </c>
      <c r="H73" s="7" t="str">
        <f>VLOOKUP($A73,'入力（申告＆着順）'!$C$5:$AB$111,24,0)</f>
        <v>0'00"00</v>
      </c>
      <c r="I73" s="10">
        <f>VLOOKUP($A73,'入力（申告＆着順）'!$C$5:$AB$111,25,0)</f>
        <v>1</v>
      </c>
      <c r="J73" s="9" t="str">
        <f>VLOOKUP($A73,'入力（申告＆着順）'!$C$5:$AB$111,26,0)</f>
        <v>46'39"00</v>
      </c>
    </row>
    <row r="74" spans="1:10" ht="19" x14ac:dyDescent="0.2">
      <c r="A74" s="11">
        <f t="shared" si="1"/>
        <v>70</v>
      </c>
      <c r="C74" s="6">
        <f t="shared" si="2"/>
        <v>40</v>
      </c>
      <c r="D74" s="26">
        <f>VLOOKUP($A74,'入力（申告＆着順）'!$B$5:$AB$111,5,0)</f>
        <v>5</v>
      </c>
      <c r="E74" s="6">
        <f>VLOOKUP($A74,'入力（申告＆着順）'!$B$5:$AB$111,3,0)</f>
        <v>55</v>
      </c>
      <c r="F74" s="6" t="str">
        <f>VLOOKUP($A74,'入力（申告＆着順）'!$B$5:$AB$111,4,0)</f>
        <v>永井　雅洋</v>
      </c>
      <c r="G74" s="7" t="str">
        <f>VLOOKUP($A74,'入力（申告＆着順）'!$C$5:$AB$111,23,0)</f>
        <v>0'00"</v>
      </c>
      <c r="H74" s="7" t="str">
        <f>VLOOKUP($A74,'入力（申告＆着順）'!$C$5:$AB$111,24,0)</f>
        <v>0'00"00</v>
      </c>
      <c r="I74" s="10">
        <f>VLOOKUP($A74,'入力（申告＆着順）'!$C$5:$AB$111,25,0)</f>
        <v>1</v>
      </c>
      <c r="J74" s="9" t="str">
        <f>VLOOKUP($A74,'入力（申告＆着順）'!$C$5:$AB$111,26,0)</f>
        <v>46'39"00</v>
      </c>
    </row>
    <row r="75" spans="1:10" ht="19" x14ac:dyDescent="0.2">
      <c r="A75" s="11">
        <f t="shared" si="1"/>
        <v>71</v>
      </c>
      <c r="C75" s="6">
        <f t="shared" si="2"/>
        <v>40</v>
      </c>
      <c r="D75" s="26">
        <f>VLOOKUP($A75,'入力（申告＆着順）'!$B$5:$AB$111,5,0)</f>
        <v>5</v>
      </c>
      <c r="E75" s="6">
        <f>VLOOKUP($A75,'入力（申告＆着順）'!$B$5:$AB$111,3,0)</f>
        <v>59</v>
      </c>
      <c r="F75" s="6" t="str">
        <f>VLOOKUP($A75,'入力（申告＆着順）'!$B$5:$AB$111,4,0)</f>
        <v>西阪　雅司</v>
      </c>
      <c r="G75" s="7" t="str">
        <f>VLOOKUP($A75,'入力（申告＆着順）'!$C$5:$AB$111,23,0)</f>
        <v>0'00"</v>
      </c>
      <c r="H75" s="7" t="str">
        <f>VLOOKUP($A75,'入力（申告＆着順）'!$C$5:$AB$111,24,0)</f>
        <v>0'00"00</v>
      </c>
      <c r="I75" s="10">
        <f>VLOOKUP($A75,'入力（申告＆着順）'!$C$5:$AB$111,25,0)</f>
        <v>1</v>
      </c>
      <c r="J75" s="9" t="str">
        <f>VLOOKUP($A75,'入力（申告＆着順）'!$C$5:$AB$111,26,0)</f>
        <v>46'39"00</v>
      </c>
    </row>
    <row r="76" spans="1:10" ht="19" x14ac:dyDescent="0.2">
      <c r="A76" s="11">
        <f t="shared" si="1"/>
        <v>72</v>
      </c>
      <c r="C76" s="6">
        <f t="shared" si="2"/>
        <v>40</v>
      </c>
      <c r="D76" s="26">
        <f>VLOOKUP($A76,'入力（申告＆着順）'!$B$5:$AB$111,5,0)</f>
        <v>5</v>
      </c>
      <c r="E76" s="6">
        <f>VLOOKUP($A76,'入力（申告＆着順）'!$B$5:$AB$111,3,0)</f>
        <v>60</v>
      </c>
      <c r="F76" s="6" t="str">
        <f>VLOOKUP($A76,'入力（申告＆着順）'!$B$5:$AB$111,4,0)</f>
        <v>西澤　泉</v>
      </c>
      <c r="G76" s="7" t="str">
        <f>VLOOKUP($A76,'入力（申告＆着順）'!$C$5:$AB$111,23,0)</f>
        <v>0'00"</v>
      </c>
      <c r="H76" s="7" t="str">
        <f>VLOOKUP($A76,'入力（申告＆着順）'!$C$5:$AB$111,24,0)</f>
        <v>0'00"00</v>
      </c>
      <c r="I76" s="10">
        <f>VLOOKUP($A76,'入力（申告＆着順）'!$C$5:$AB$111,25,0)</f>
        <v>1</v>
      </c>
      <c r="J76" s="9" t="str">
        <f>VLOOKUP($A76,'入力（申告＆着順）'!$C$5:$AB$111,26,0)</f>
        <v>46'39"00</v>
      </c>
    </row>
    <row r="77" spans="1:10" ht="19" x14ac:dyDescent="0.2">
      <c r="A77" s="11">
        <f t="shared" si="1"/>
        <v>73</v>
      </c>
      <c r="C77" s="6">
        <f t="shared" si="2"/>
        <v>40</v>
      </c>
      <c r="D77" s="26">
        <f>VLOOKUP($A77,'入力（申告＆着順）'!$B$5:$AB$111,5,0)</f>
        <v>5</v>
      </c>
      <c r="E77" s="6">
        <f>VLOOKUP($A77,'入力（申告＆着順）'!$B$5:$AB$111,3,0)</f>
        <v>61</v>
      </c>
      <c r="F77" s="6" t="str">
        <f>VLOOKUP($A77,'入力（申告＆着順）'!$B$5:$AB$111,4,0)</f>
        <v>芳賀　裕一</v>
      </c>
      <c r="G77" s="7" t="str">
        <f>VLOOKUP($A77,'入力（申告＆着順）'!$C$5:$AB$111,23,0)</f>
        <v>0'00"</v>
      </c>
      <c r="H77" s="7" t="str">
        <f>VLOOKUP($A77,'入力（申告＆着順）'!$C$5:$AB$111,24,0)</f>
        <v>0'00"00</v>
      </c>
      <c r="I77" s="10">
        <f>VLOOKUP($A77,'入力（申告＆着順）'!$C$5:$AB$111,25,0)</f>
        <v>1</v>
      </c>
      <c r="J77" s="9" t="str">
        <f>VLOOKUP($A77,'入力（申告＆着順）'!$C$5:$AB$111,26,0)</f>
        <v>46'39"00</v>
      </c>
    </row>
    <row r="78" spans="1:10" ht="19" x14ac:dyDescent="0.2">
      <c r="A78" s="11">
        <f t="shared" si="1"/>
        <v>74</v>
      </c>
      <c r="C78" s="6">
        <f t="shared" si="2"/>
        <v>40</v>
      </c>
      <c r="D78" s="26">
        <f>VLOOKUP($A78,'入力（申告＆着順）'!$B$5:$AB$111,5,0)</f>
        <v>5</v>
      </c>
      <c r="E78" s="6">
        <f>VLOOKUP($A78,'入力（申告＆着順）'!$B$5:$AB$111,3,0)</f>
        <v>62</v>
      </c>
      <c r="F78" s="6" t="str">
        <f>VLOOKUP($A78,'入力（申告＆着順）'!$B$5:$AB$111,4,0)</f>
        <v>芳賀　竹志</v>
      </c>
      <c r="G78" s="7" t="str">
        <f>VLOOKUP($A78,'入力（申告＆着順）'!$C$5:$AB$111,23,0)</f>
        <v>0'00"</v>
      </c>
      <c r="H78" s="7" t="str">
        <f>VLOOKUP($A78,'入力（申告＆着順）'!$C$5:$AB$111,24,0)</f>
        <v>0'00"00</v>
      </c>
      <c r="I78" s="10">
        <f>VLOOKUP($A78,'入力（申告＆着順）'!$C$5:$AB$111,25,0)</f>
        <v>1</v>
      </c>
      <c r="J78" s="9" t="str">
        <f>VLOOKUP($A78,'入力（申告＆着順）'!$C$5:$AB$111,26,0)</f>
        <v>46'39"00</v>
      </c>
    </row>
    <row r="79" spans="1:10" ht="19" x14ac:dyDescent="0.2">
      <c r="A79" s="11">
        <f t="shared" si="1"/>
        <v>75</v>
      </c>
      <c r="C79" s="6">
        <f t="shared" si="2"/>
        <v>40</v>
      </c>
      <c r="D79" s="26">
        <f>VLOOKUP($A79,'入力（申告＆着順）'!$B$5:$AB$111,5,0)</f>
        <v>5</v>
      </c>
      <c r="E79" s="6">
        <f>VLOOKUP($A79,'入力（申告＆着順）'!$B$5:$AB$111,3,0)</f>
        <v>63</v>
      </c>
      <c r="F79" s="6" t="str">
        <f>VLOOKUP($A79,'入力（申告＆着順）'!$B$5:$AB$111,4,0)</f>
        <v>畠中　正司</v>
      </c>
      <c r="G79" s="7" t="str">
        <f>VLOOKUP($A79,'入力（申告＆着順）'!$C$5:$AB$111,23,0)</f>
        <v>0'00"</v>
      </c>
      <c r="H79" s="7" t="str">
        <f>VLOOKUP($A79,'入力（申告＆着順）'!$C$5:$AB$111,24,0)</f>
        <v>0'00"00</v>
      </c>
      <c r="I79" s="10">
        <f>VLOOKUP($A79,'入力（申告＆着順）'!$C$5:$AB$111,25,0)</f>
        <v>1</v>
      </c>
      <c r="J79" s="9" t="str">
        <f>VLOOKUP($A79,'入力（申告＆着順）'!$C$5:$AB$111,26,0)</f>
        <v>46'39"00</v>
      </c>
    </row>
    <row r="80" spans="1:10" ht="19" x14ac:dyDescent="0.2">
      <c r="A80" s="11">
        <f t="shared" si="1"/>
        <v>76</v>
      </c>
      <c r="C80" s="6">
        <f t="shared" si="2"/>
        <v>40</v>
      </c>
      <c r="D80" s="26">
        <f>VLOOKUP($A80,'入力（申告＆着順）'!$B$5:$AB$111,5,0)</f>
        <v>5</v>
      </c>
      <c r="E80" s="6">
        <f>VLOOKUP($A80,'入力（申告＆着順）'!$B$5:$AB$111,3,0)</f>
        <v>64</v>
      </c>
      <c r="F80" s="6" t="str">
        <f>VLOOKUP($A80,'入力（申告＆着順）'!$B$5:$AB$111,4,0)</f>
        <v>林　平二郎</v>
      </c>
      <c r="G80" s="7" t="str">
        <f>VLOOKUP($A80,'入力（申告＆着順）'!$C$5:$AB$111,23,0)</f>
        <v>0'00"</v>
      </c>
      <c r="H80" s="7" t="str">
        <f>VLOOKUP($A80,'入力（申告＆着順）'!$C$5:$AB$111,24,0)</f>
        <v>0'00"00</v>
      </c>
      <c r="I80" s="10">
        <f>VLOOKUP($A80,'入力（申告＆着順）'!$C$5:$AB$111,25,0)</f>
        <v>1</v>
      </c>
      <c r="J80" s="9" t="str">
        <f>VLOOKUP($A80,'入力（申告＆着順）'!$C$5:$AB$111,26,0)</f>
        <v>46'39"00</v>
      </c>
    </row>
    <row r="81" spans="1:10" ht="19" x14ac:dyDescent="0.2">
      <c r="A81" s="11">
        <f t="shared" si="1"/>
        <v>77</v>
      </c>
      <c r="C81" s="6">
        <f t="shared" si="2"/>
        <v>40</v>
      </c>
      <c r="D81" s="26">
        <f>VLOOKUP($A81,'入力（申告＆着順）'!$B$5:$AB$111,5,0)</f>
        <v>5</v>
      </c>
      <c r="E81" s="6">
        <f>VLOOKUP($A81,'入力（申告＆着順）'!$B$5:$AB$111,3,0)</f>
        <v>66</v>
      </c>
      <c r="F81" s="6" t="str">
        <f>VLOOKUP($A81,'入力（申告＆着順）'!$B$5:$AB$111,4,0)</f>
        <v>平井　隆之</v>
      </c>
      <c r="G81" s="7" t="str">
        <f>VLOOKUP($A81,'入力（申告＆着順）'!$C$5:$AB$111,23,0)</f>
        <v>0'00"</v>
      </c>
      <c r="H81" s="7" t="str">
        <f>VLOOKUP($A81,'入力（申告＆着順）'!$C$5:$AB$111,24,0)</f>
        <v>0'00"00</v>
      </c>
      <c r="I81" s="10">
        <f>VLOOKUP($A81,'入力（申告＆着順）'!$C$5:$AB$111,25,0)</f>
        <v>1</v>
      </c>
      <c r="J81" s="9" t="str">
        <f>VLOOKUP($A81,'入力（申告＆着順）'!$C$5:$AB$111,26,0)</f>
        <v>46'39"00</v>
      </c>
    </row>
    <row r="82" spans="1:10" ht="19" x14ac:dyDescent="0.2">
      <c r="A82" s="11">
        <f t="shared" si="1"/>
        <v>78</v>
      </c>
      <c r="C82" s="6">
        <f t="shared" si="2"/>
        <v>40</v>
      </c>
      <c r="D82" s="26">
        <f>VLOOKUP($A82,'入力（申告＆着順）'!$B$5:$AB$111,5,0)</f>
        <v>5</v>
      </c>
      <c r="E82" s="6">
        <f>VLOOKUP($A82,'入力（申告＆着順）'!$B$5:$AB$111,3,0)</f>
        <v>67</v>
      </c>
      <c r="F82" s="6" t="str">
        <f>VLOOKUP($A82,'入力（申告＆着順）'!$B$5:$AB$111,4,0)</f>
        <v>福田　利克</v>
      </c>
      <c r="G82" s="7" t="str">
        <f>VLOOKUP($A82,'入力（申告＆着順）'!$C$5:$AB$111,23,0)</f>
        <v>0'00"</v>
      </c>
      <c r="H82" s="7" t="str">
        <f>VLOOKUP($A82,'入力（申告＆着順）'!$C$5:$AB$111,24,0)</f>
        <v>0'00"00</v>
      </c>
      <c r="I82" s="10">
        <f>VLOOKUP($A82,'入力（申告＆着順）'!$C$5:$AB$111,25,0)</f>
        <v>1</v>
      </c>
      <c r="J82" s="9" t="str">
        <f>VLOOKUP($A82,'入力（申告＆着順）'!$C$5:$AB$111,26,0)</f>
        <v>46'39"00</v>
      </c>
    </row>
    <row r="83" spans="1:10" ht="19" x14ac:dyDescent="0.2">
      <c r="A83" s="11">
        <f t="shared" si="1"/>
        <v>79</v>
      </c>
      <c r="C83" s="6">
        <f t="shared" si="2"/>
        <v>40</v>
      </c>
      <c r="D83" s="26">
        <f>VLOOKUP($A83,'入力（申告＆着順）'!$B$5:$AB$111,5,0)</f>
        <v>5</v>
      </c>
      <c r="E83" s="6">
        <f>VLOOKUP($A83,'入力（申告＆着順）'!$B$5:$AB$111,3,0)</f>
        <v>70</v>
      </c>
      <c r="F83" s="6" t="str">
        <f>VLOOKUP($A83,'入力（申告＆着順）'!$B$5:$AB$111,4,0)</f>
        <v>古谷　豊</v>
      </c>
      <c r="G83" s="7" t="str">
        <f>VLOOKUP($A83,'入力（申告＆着順）'!$C$5:$AB$111,23,0)</f>
        <v>0'00"</v>
      </c>
      <c r="H83" s="7" t="str">
        <f>VLOOKUP($A83,'入力（申告＆着順）'!$C$5:$AB$111,24,0)</f>
        <v>0'00"00</v>
      </c>
      <c r="I83" s="10">
        <f>VLOOKUP($A83,'入力（申告＆着順）'!$C$5:$AB$111,25,0)</f>
        <v>1</v>
      </c>
      <c r="J83" s="9" t="str">
        <f>VLOOKUP($A83,'入力（申告＆着順）'!$C$5:$AB$111,26,0)</f>
        <v>46'39"00</v>
      </c>
    </row>
    <row r="84" spans="1:10" ht="19" x14ac:dyDescent="0.2">
      <c r="A84" s="11">
        <f t="shared" si="1"/>
        <v>80</v>
      </c>
      <c r="C84" s="6">
        <f t="shared" si="2"/>
        <v>40</v>
      </c>
      <c r="D84" s="26">
        <f>VLOOKUP($A84,'入力（申告＆着順）'!$B$5:$AB$111,5,0)</f>
        <v>5</v>
      </c>
      <c r="E84" s="6">
        <f>VLOOKUP($A84,'入力（申告＆着順）'!$B$5:$AB$111,3,0)</f>
        <v>72</v>
      </c>
      <c r="F84" s="6" t="str">
        <f>VLOOKUP($A84,'入力（申告＆着順）'!$B$5:$AB$111,4,0)</f>
        <v>巻田　淳子</v>
      </c>
      <c r="G84" s="7" t="str">
        <f>VLOOKUP($A84,'入力（申告＆着順）'!$C$5:$AB$111,23,0)</f>
        <v>0'00"</v>
      </c>
      <c r="H84" s="7" t="str">
        <f>VLOOKUP($A84,'入力（申告＆着順）'!$C$5:$AB$111,24,0)</f>
        <v>0'00"00</v>
      </c>
      <c r="I84" s="10">
        <f>VLOOKUP($A84,'入力（申告＆着順）'!$C$5:$AB$111,25,0)</f>
        <v>1</v>
      </c>
      <c r="J84" s="9" t="str">
        <f>VLOOKUP($A84,'入力（申告＆着順）'!$C$5:$AB$111,26,0)</f>
        <v>46'39"00</v>
      </c>
    </row>
    <row r="85" spans="1:10" ht="19" x14ac:dyDescent="0.2">
      <c r="A85" s="11">
        <f t="shared" si="1"/>
        <v>81</v>
      </c>
      <c r="C85" s="6">
        <f t="shared" si="2"/>
        <v>40</v>
      </c>
      <c r="D85" s="26">
        <f>VLOOKUP($A85,'入力（申告＆着順）'!$B$5:$AB$111,5,0)</f>
        <v>5</v>
      </c>
      <c r="E85" s="6">
        <f>VLOOKUP($A85,'入力（申告＆着順）'!$B$5:$AB$111,3,0)</f>
        <v>73</v>
      </c>
      <c r="F85" s="6" t="str">
        <f>VLOOKUP($A85,'入力（申告＆着順）'!$B$5:$AB$111,4,0)</f>
        <v>松家　光芳</v>
      </c>
      <c r="G85" s="7" t="str">
        <f>VLOOKUP($A85,'入力（申告＆着順）'!$C$5:$AB$111,23,0)</f>
        <v>0'00"</v>
      </c>
      <c r="H85" s="7" t="str">
        <f>VLOOKUP($A85,'入力（申告＆着順）'!$C$5:$AB$111,24,0)</f>
        <v>0'00"00</v>
      </c>
      <c r="I85" s="10">
        <f>VLOOKUP($A85,'入力（申告＆着順）'!$C$5:$AB$111,25,0)</f>
        <v>1</v>
      </c>
      <c r="J85" s="9" t="str">
        <f>VLOOKUP($A85,'入力（申告＆着順）'!$C$5:$AB$111,26,0)</f>
        <v>46'39"00</v>
      </c>
    </row>
    <row r="86" spans="1:10" ht="19" x14ac:dyDescent="0.2">
      <c r="A86" s="11">
        <f t="shared" si="1"/>
        <v>82</v>
      </c>
      <c r="C86" s="6">
        <f t="shared" si="2"/>
        <v>40</v>
      </c>
      <c r="D86" s="26">
        <f>VLOOKUP($A86,'入力（申告＆着順）'!$B$5:$AB$111,5,0)</f>
        <v>5</v>
      </c>
      <c r="E86" s="6">
        <f>VLOOKUP($A86,'入力（申告＆着順）'!$B$5:$AB$111,3,0)</f>
        <v>74</v>
      </c>
      <c r="F86" s="6" t="str">
        <f>VLOOKUP($A86,'入力（申告＆着順）'!$B$5:$AB$111,4,0)</f>
        <v>松本　光子</v>
      </c>
      <c r="G86" s="7" t="str">
        <f>VLOOKUP($A86,'入力（申告＆着順）'!$C$5:$AB$111,23,0)</f>
        <v>0'00"</v>
      </c>
      <c r="H86" s="7" t="str">
        <f>VLOOKUP($A86,'入力（申告＆着順）'!$C$5:$AB$111,24,0)</f>
        <v>0'00"00</v>
      </c>
      <c r="I86" s="10">
        <f>VLOOKUP($A86,'入力（申告＆着順）'!$C$5:$AB$111,25,0)</f>
        <v>1</v>
      </c>
      <c r="J86" s="9" t="str">
        <f>VLOOKUP($A86,'入力（申告＆着順）'!$C$5:$AB$111,26,0)</f>
        <v>46'39"00</v>
      </c>
    </row>
    <row r="87" spans="1:10" ht="19" x14ac:dyDescent="0.2">
      <c r="A87" s="11">
        <f t="shared" si="1"/>
        <v>83</v>
      </c>
      <c r="C87" s="6">
        <f t="shared" si="2"/>
        <v>40</v>
      </c>
      <c r="D87" s="26">
        <f>VLOOKUP($A87,'入力（申告＆着順）'!$B$5:$AB$111,5,0)</f>
        <v>5</v>
      </c>
      <c r="E87" s="6">
        <f>VLOOKUP($A87,'入力（申告＆着順）'!$B$5:$AB$111,3,0)</f>
        <v>76</v>
      </c>
      <c r="F87" s="6" t="str">
        <f>VLOOKUP($A87,'入力（申告＆着順）'!$B$5:$AB$111,4,0)</f>
        <v>松本　由利</v>
      </c>
      <c r="G87" s="7" t="str">
        <f>VLOOKUP($A87,'入力（申告＆着順）'!$C$5:$AB$111,23,0)</f>
        <v>0'00"</v>
      </c>
      <c r="H87" s="7" t="str">
        <f>VLOOKUP($A87,'入力（申告＆着順）'!$C$5:$AB$111,24,0)</f>
        <v>0'00"00</v>
      </c>
      <c r="I87" s="10">
        <f>VLOOKUP($A87,'入力（申告＆着順）'!$C$5:$AB$111,25,0)</f>
        <v>1</v>
      </c>
      <c r="J87" s="9" t="str">
        <f>VLOOKUP($A87,'入力（申告＆着順）'!$C$5:$AB$111,26,0)</f>
        <v>46'39"00</v>
      </c>
    </row>
    <row r="88" spans="1:10" ht="19" x14ac:dyDescent="0.2">
      <c r="A88" s="11">
        <f t="shared" si="1"/>
        <v>84</v>
      </c>
      <c r="C88" s="6">
        <f t="shared" si="2"/>
        <v>40</v>
      </c>
      <c r="D88" s="26">
        <f>VLOOKUP($A88,'入力（申告＆着順）'!$B$5:$AB$111,5,0)</f>
        <v>5</v>
      </c>
      <c r="E88" s="6">
        <f>VLOOKUP($A88,'入力（申告＆着順）'!$B$5:$AB$111,3,0)</f>
        <v>77</v>
      </c>
      <c r="F88" s="6" t="str">
        <f>VLOOKUP($A88,'入力（申告＆着順）'!$B$5:$AB$111,4,0)</f>
        <v>丸尾　潤二</v>
      </c>
      <c r="G88" s="7" t="str">
        <f>VLOOKUP($A88,'入力（申告＆着順）'!$C$5:$AB$111,23,0)</f>
        <v>0'00"</v>
      </c>
      <c r="H88" s="7" t="str">
        <f>VLOOKUP($A88,'入力（申告＆着順）'!$C$5:$AB$111,24,0)</f>
        <v>0'00"00</v>
      </c>
      <c r="I88" s="10">
        <f>VLOOKUP($A88,'入力（申告＆着順）'!$C$5:$AB$111,25,0)</f>
        <v>1</v>
      </c>
      <c r="J88" s="9" t="str">
        <f>VLOOKUP($A88,'入力（申告＆着順）'!$C$5:$AB$111,26,0)</f>
        <v>46'39"00</v>
      </c>
    </row>
    <row r="89" spans="1:10" ht="19" x14ac:dyDescent="0.2">
      <c r="A89" s="11">
        <f t="shared" si="1"/>
        <v>85</v>
      </c>
      <c r="C89" s="6">
        <f t="shared" si="2"/>
        <v>40</v>
      </c>
      <c r="D89" s="26">
        <f>VLOOKUP($A89,'入力（申告＆着順）'!$B$5:$AB$111,5,0)</f>
        <v>5</v>
      </c>
      <c r="E89" s="6">
        <f>VLOOKUP($A89,'入力（申告＆着順）'!$B$5:$AB$111,3,0)</f>
        <v>78</v>
      </c>
      <c r="F89" s="6" t="str">
        <f>VLOOKUP($A89,'入力（申告＆着順）'!$B$5:$AB$111,4,0)</f>
        <v>三村　享</v>
      </c>
      <c r="G89" s="7" t="str">
        <f>VLOOKUP($A89,'入力（申告＆着順）'!$C$5:$AB$111,23,0)</f>
        <v>0'00"</v>
      </c>
      <c r="H89" s="7" t="str">
        <f>VLOOKUP($A89,'入力（申告＆着順）'!$C$5:$AB$111,24,0)</f>
        <v>0'00"00</v>
      </c>
      <c r="I89" s="10">
        <f>VLOOKUP($A89,'入力（申告＆着順）'!$C$5:$AB$111,25,0)</f>
        <v>1</v>
      </c>
      <c r="J89" s="9" t="str">
        <f>VLOOKUP($A89,'入力（申告＆着順）'!$C$5:$AB$111,26,0)</f>
        <v>46'39"00</v>
      </c>
    </row>
    <row r="90" spans="1:10" ht="19" x14ac:dyDescent="0.2">
      <c r="A90" s="11">
        <f t="shared" si="1"/>
        <v>86</v>
      </c>
      <c r="C90" s="6">
        <f t="shared" si="2"/>
        <v>40</v>
      </c>
      <c r="D90" s="26">
        <f>VLOOKUP($A90,'入力（申告＆着順）'!$B$5:$AB$111,5,0)</f>
        <v>5</v>
      </c>
      <c r="E90" s="6">
        <f>VLOOKUP($A90,'入力（申告＆着順）'!$B$5:$AB$111,3,0)</f>
        <v>79</v>
      </c>
      <c r="F90" s="6" t="str">
        <f>VLOOKUP($A90,'入力（申告＆着順）'!$B$5:$AB$111,4,0)</f>
        <v>宮島　大河</v>
      </c>
      <c r="G90" s="7" t="str">
        <f>VLOOKUP($A90,'入力（申告＆着順）'!$C$5:$AB$111,23,0)</f>
        <v>0'00"</v>
      </c>
      <c r="H90" s="7" t="str">
        <f>VLOOKUP($A90,'入力（申告＆着順）'!$C$5:$AB$111,24,0)</f>
        <v>0'00"00</v>
      </c>
      <c r="I90" s="10">
        <f>VLOOKUP($A90,'入力（申告＆着順）'!$C$5:$AB$111,25,0)</f>
        <v>1</v>
      </c>
      <c r="J90" s="9" t="str">
        <f>VLOOKUP($A90,'入力（申告＆着順）'!$C$5:$AB$111,26,0)</f>
        <v>46'39"00</v>
      </c>
    </row>
    <row r="91" spans="1:10" ht="19" x14ac:dyDescent="0.2">
      <c r="A91" s="11">
        <f t="shared" si="1"/>
        <v>87</v>
      </c>
      <c r="C91" s="6">
        <f t="shared" si="2"/>
        <v>40</v>
      </c>
      <c r="D91" s="26">
        <f>VLOOKUP($A91,'入力（申告＆着順）'!$B$5:$AB$111,5,0)</f>
        <v>5</v>
      </c>
      <c r="E91" s="6">
        <f>VLOOKUP($A91,'入力（申告＆着順）'!$B$5:$AB$111,3,0)</f>
        <v>81</v>
      </c>
      <c r="F91" s="6" t="str">
        <f>VLOOKUP($A91,'入力（申告＆着順）'!$B$5:$AB$111,4,0)</f>
        <v>宮田　篤司</v>
      </c>
      <c r="G91" s="7" t="str">
        <f>VLOOKUP($A91,'入力（申告＆着順）'!$C$5:$AB$111,23,0)</f>
        <v>0'00"</v>
      </c>
      <c r="H91" s="7" t="str">
        <f>VLOOKUP($A91,'入力（申告＆着順）'!$C$5:$AB$111,24,0)</f>
        <v>0'00"00</v>
      </c>
      <c r="I91" s="10">
        <f>VLOOKUP($A91,'入力（申告＆着順）'!$C$5:$AB$111,25,0)</f>
        <v>1</v>
      </c>
      <c r="J91" s="9" t="str">
        <f>VLOOKUP($A91,'入力（申告＆着順）'!$C$5:$AB$111,26,0)</f>
        <v>46'39"00</v>
      </c>
    </row>
    <row r="92" spans="1:10" ht="19" x14ac:dyDescent="0.2">
      <c r="A92" s="11">
        <f t="shared" si="1"/>
        <v>88</v>
      </c>
      <c r="C92" s="6">
        <f t="shared" si="2"/>
        <v>40</v>
      </c>
      <c r="D92" s="26">
        <f>VLOOKUP($A92,'入力（申告＆着順）'!$B$5:$AB$111,5,0)</f>
        <v>5</v>
      </c>
      <c r="E92" s="6">
        <f>VLOOKUP($A92,'入力（申告＆着順）'!$B$5:$AB$111,3,0)</f>
        <v>82</v>
      </c>
      <c r="F92" s="6" t="str">
        <f>VLOOKUP($A92,'入力（申告＆着順）'!$B$5:$AB$111,4,0)</f>
        <v>桃井　光一</v>
      </c>
      <c r="G92" s="7" t="str">
        <f>VLOOKUP($A92,'入力（申告＆着順）'!$C$5:$AB$111,23,0)</f>
        <v>0'00"</v>
      </c>
      <c r="H92" s="7" t="str">
        <f>VLOOKUP($A92,'入力（申告＆着順）'!$C$5:$AB$111,24,0)</f>
        <v>0'00"00</v>
      </c>
      <c r="I92" s="10">
        <f>VLOOKUP($A92,'入力（申告＆着順）'!$C$5:$AB$111,25,0)</f>
        <v>1</v>
      </c>
      <c r="J92" s="9" t="str">
        <f>VLOOKUP($A92,'入力（申告＆着順）'!$C$5:$AB$111,26,0)</f>
        <v>46'39"00</v>
      </c>
    </row>
    <row r="93" spans="1:10" ht="19" x14ac:dyDescent="0.2">
      <c r="A93" s="11">
        <f t="shared" si="1"/>
        <v>89</v>
      </c>
      <c r="C93" s="6">
        <f t="shared" si="2"/>
        <v>40</v>
      </c>
      <c r="D93" s="26">
        <f>VLOOKUP($A93,'入力（申告＆着順）'!$B$5:$AB$111,5,0)</f>
        <v>5</v>
      </c>
      <c r="E93" s="6">
        <f>VLOOKUP($A93,'入力（申告＆着順）'!$B$5:$AB$111,3,0)</f>
        <v>85</v>
      </c>
      <c r="F93" s="6" t="str">
        <f>VLOOKUP($A93,'入力（申告＆着順）'!$B$5:$AB$111,4,0)</f>
        <v>八木　謙一郎</v>
      </c>
      <c r="G93" s="7" t="str">
        <f>VLOOKUP($A93,'入力（申告＆着順）'!$C$5:$AB$111,23,0)</f>
        <v>0'00"</v>
      </c>
      <c r="H93" s="7" t="str">
        <f>VLOOKUP($A93,'入力（申告＆着順）'!$C$5:$AB$111,24,0)</f>
        <v>0'00"00</v>
      </c>
      <c r="I93" s="10">
        <f>VLOOKUP($A93,'入力（申告＆着順）'!$C$5:$AB$111,25,0)</f>
        <v>1</v>
      </c>
      <c r="J93" s="9" t="str">
        <f>VLOOKUP($A93,'入力（申告＆着順）'!$C$5:$AB$111,26,0)</f>
        <v>46'39"00</v>
      </c>
    </row>
    <row r="94" spans="1:10" ht="19" x14ac:dyDescent="0.2">
      <c r="A94" s="11">
        <f t="shared" si="1"/>
        <v>90</v>
      </c>
      <c r="C94" s="6">
        <f t="shared" si="2"/>
        <v>40</v>
      </c>
      <c r="D94" s="26">
        <f>VLOOKUP($A94,'入力（申告＆着順）'!$B$5:$AB$111,5,0)</f>
        <v>5</v>
      </c>
      <c r="E94" s="6">
        <f>VLOOKUP($A94,'入力（申告＆着順）'!$B$5:$AB$111,3,0)</f>
        <v>86</v>
      </c>
      <c r="F94" s="6" t="str">
        <f>VLOOKUP($A94,'入力（申告＆着順）'!$B$5:$AB$111,4,0)</f>
        <v>薬師神　学</v>
      </c>
      <c r="G94" s="7" t="str">
        <f>VLOOKUP($A94,'入力（申告＆着順）'!$C$5:$AB$111,23,0)</f>
        <v>0'00"</v>
      </c>
      <c r="H94" s="7" t="str">
        <f>VLOOKUP($A94,'入力（申告＆着順）'!$C$5:$AB$111,24,0)</f>
        <v>0'00"00</v>
      </c>
      <c r="I94" s="10">
        <f>VLOOKUP($A94,'入力（申告＆着順）'!$C$5:$AB$111,25,0)</f>
        <v>1</v>
      </c>
      <c r="J94" s="9" t="str">
        <f>VLOOKUP($A94,'入力（申告＆着順）'!$C$5:$AB$111,26,0)</f>
        <v>46'39"00</v>
      </c>
    </row>
    <row r="95" spans="1:10" ht="19" x14ac:dyDescent="0.2">
      <c r="A95" s="11">
        <f t="shared" si="1"/>
        <v>91</v>
      </c>
      <c r="C95" s="6">
        <f t="shared" si="2"/>
        <v>40</v>
      </c>
      <c r="D95" s="26">
        <f>VLOOKUP($A95,'入力（申告＆着順）'!$B$5:$AB$111,5,0)</f>
        <v>5</v>
      </c>
      <c r="E95" s="6">
        <f>VLOOKUP($A95,'入力（申告＆着順）'!$B$5:$AB$111,3,0)</f>
        <v>87</v>
      </c>
      <c r="F95" s="6" t="str">
        <f>VLOOKUP($A95,'入力（申告＆着順）'!$B$5:$AB$111,4,0)</f>
        <v>柳田　晃宏</v>
      </c>
      <c r="G95" s="7" t="str">
        <f>VLOOKUP($A95,'入力（申告＆着順）'!$C$5:$AB$111,23,0)</f>
        <v>0'00"</v>
      </c>
      <c r="H95" s="7" t="str">
        <f>VLOOKUP($A95,'入力（申告＆着順）'!$C$5:$AB$111,24,0)</f>
        <v>0'00"00</v>
      </c>
      <c r="I95" s="10">
        <f>VLOOKUP($A95,'入力（申告＆着順）'!$C$5:$AB$111,25,0)</f>
        <v>1</v>
      </c>
      <c r="J95" s="9" t="str">
        <f>VLOOKUP($A95,'入力（申告＆着順）'!$C$5:$AB$111,26,0)</f>
        <v>46'39"00</v>
      </c>
    </row>
    <row r="96" spans="1:10" ht="19" x14ac:dyDescent="0.2">
      <c r="A96" s="11">
        <f t="shared" si="1"/>
        <v>92</v>
      </c>
      <c r="C96" s="6">
        <f t="shared" si="2"/>
        <v>40</v>
      </c>
      <c r="D96" s="26">
        <f>VLOOKUP($A96,'入力（申告＆着順）'!$B$5:$AB$111,5,0)</f>
        <v>5</v>
      </c>
      <c r="E96" s="6">
        <f>VLOOKUP($A96,'入力（申告＆着順）'!$B$5:$AB$111,3,0)</f>
        <v>89</v>
      </c>
      <c r="F96" s="6" t="str">
        <f>VLOOKUP($A96,'入力（申告＆着順）'!$B$5:$AB$111,4,0)</f>
        <v>山口　十一郎</v>
      </c>
      <c r="G96" s="7" t="str">
        <f>VLOOKUP($A96,'入力（申告＆着順）'!$C$5:$AB$111,23,0)</f>
        <v>0'00"</v>
      </c>
      <c r="H96" s="7" t="str">
        <f>VLOOKUP($A96,'入力（申告＆着順）'!$C$5:$AB$111,24,0)</f>
        <v>0'00"00</v>
      </c>
      <c r="I96" s="10">
        <f>VLOOKUP($A96,'入力（申告＆着順）'!$C$5:$AB$111,25,0)</f>
        <v>1</v>
      </c>
      <c r="J96" s="9" t="str">
        <f>VLOOKUP($A96,'入力（申告＆着順）'!$C$5:$AB$111,26,0)</f>
        <v>46'39"00</v>
      </c>
    </row>
    <row r="97" spans="1:10" ht="19" x14ac:dyDescent="0.2">
      <c r="A97" s="11">
        <f t="shared" si="1"/>
        <v>93</v>
      </c>
      <c r="C97" s="6">
        <f t="shared" si="2"/>
        <v>40</v>
      </c>
      <c r="D97" s="26">
        <f>VLOOKUP($A97,'入力（申告＆着順）'!$B$5:$AB$111,5,0)</f>
        <v>5</v>
      </c>
      <c r="E97" s="6">
        <f>VLOOKUP($A97,'入力（申告＆着順）'!$B$5:$AB$111,3,0)</f>
        <v>90</v>
      </c>
      <c r="F97" s="6" t="str">
        <f>VLOOKUP($A97,'入力（申告＆着順）'!$B$5:$AB$111,4,0)</f>
        <v>山田　理恵</v>
      </c>
      <c r="G97" s="7" t="str">
        <f>VLOOKUP($A97,'入力（申告＆着順）'!$C$5:$AB$111,23,0)</f>
        <v>0'00"</v>
      </c>
      <c r="H97" s="7" t="str">
        <f>VLOOKUP($A97,'入力（申告＆着順）'!$C$5:$AB$111,24,0)</f>
        <v>0'00"00</v>
      </c>
      <c r="I97" s="10">
        <f>VLOOKUP($A97,'入力（申告＆着順）'!$C$5:$AB$111,25,0)</f>
        <v>1</v>
      </c>
      <c r="J97" s="9" t="str">
        <f>VLOOKUP($A97,'入力（申告＆着順）'!$C$5:$AB$111,26,0)</f>
        <v>46'39"00</v>
      </c>
    </row>
    <row r="98" spans="1:10" ht="19" x14ac:dyDescent="0.2">
      <c r="A98" s="11">
        <f t="shared" si="1"/>
        <v>94</v>
      </c>
      <c r="C98" s="6">
        <f t="shared" si="2"/>
        <v>40</v>
      </c>
      <c r="D98" s="26">
        <f>VLOOKUP($A98,'入力（申告＆着順）'!$B$5:$AB$111,5,0)</f>
        <v>5</v>
      </c>
      <c r="E98" s="6">
        <f>VLOOKUP($A98,'入力（申告＆着順）'!$B$5:$AB$111,3,0)</f>
        <v>91</v>
      </c>
      <c r="F98" s="6" t="str">
        <f>VLOOKUP($A98,'入力（申告＆着順）'!$B$5:$AB$111,4,0)</f>
        <v>油谷　芳信</v>
      </c>
      <c r="G98" s="7" t="str">
        <f>VLOOKUP($A98,'入力（申告＆着順）'!$C$5:$AB$111,23,0)</f>
        <v>0'00"</v>
      </c>
      <c r="H98" s="7" t="str">
        <f>VLOOKUP($A98,'入力（申告＆着順）'!$C$5:$AB$111,24,0)</f>
        <v>0'00"00</v>
      </c>
      <c r="I98" s="10">
        <f>VLOOKUP($A98,'入力（申告＆着順）'!$C$5:$AB$111,25,0)</f>
        <v>1</v>
      </c>
      <c r="J98" s="9" t="str">
        <f>VLOOKUP($A98,'入力（申告＆着順）'!$C$5:$AB$111,26,0)</f>
        <v>46'39"00</v>
      </c>
    </row>
    <row r="99" spans="1:10" ht="19" x14ac:dyDescent="0.2">
      <c r="A99" s="11">
        <f t="shared" si="1"/>
        <v>95</v>
      </c>
      <c r="C99" s="6">
        <f t="shared" si="2"/>
        <v>40</v>
      </c>
      <c r="D99" s="26">
        <f>VLOOKUP($A99,'入力（申告＆着順）'!$B$5:$AB$111,5,0)</f>
        <v>5</v>
      </c>
      <c r="E99" s="6">
        <f>VLOOKUP($A99,'入力（申告＆着順）'!$B$5:$AB$111,3,0)</f>
        <v>95</v>
      </c>
      <c r="F99" s="6" t="str">
        <f>VLOOKUP($A99,'入力（申告＆着順）'!$B$5:$AB$111,4,0)</f>
        <v>渡辺　恭子</v>
      </c>
      <c r="G99" s="7" t="str">
        <f>VLOOKUP($A99,'入力（申告＆着順）'!$C$5:$AB$111,23,0)</f>
        <v>0'00"</v>
      </c>
      <c r="H99" s="7" t="str">
        <f>VLOOKUP($A99,'入力（申告＆着順）'!$C$5:$AB$111,24,0)</f>
        <v>0'00"00</v>
      </c>
      <c r="I99" s="10">
        <f>VLOOKUP($A99,'入力（申告＆着順）'!$C$5:$AB$111,25,0)</f>
        <v>1</v>
      </c>
      <c r="J99" s="9" t="str">
        <f>VLOOKUP($A99,'入力（申告＆着順）'!$C$5:$AB$111,26,0)</f>
        <v>46'39"00</v>
      </c>
    </row>
    <row r="100" spans="1:10" x14ac:dyDescent="0.2">
      <c r="C100" s="1"/>
      <c r="D100" s="1"/>
      <c r="E100" s="1"/>
      <c r="F100" s="1"/>
      <c r="G100" s="2"/>
      <c r="H100" s="2"/>
      <c r="I100" s="5"/>
      <c r="J100" s="4"/>
    </row>
  </sheetData>
  <sheetProtection sheet="1" objects="1" scenarios="1"/>
  <mergeCells count="1">
    <mergeCell ref="C2:J2"/>
  </mergeCells>
  <phoneticPr fontId="10"/>
  <conditionalFormatting sqref="C5:J99 F100">
    <cfRule type="expression" dxfId="17" priority="6">
      <formula>$G5="0'00"""</formula>
    </cfRule>
  </conditionalFormatting>
  <conditionalFormatting sqref="D5:D99">
    <cfRule type="expression" dxfId="16" priority="1">
      <formula>D5&lt;&gt;5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C9C75-0A8F-40B8-9034-D3AFBB08B2D4}">
  <dimension ref="D3:J41"/>
  <sheetViews>
    <sheetView topLeftCell="A6" workbookViewId="0">
      <selection activeCell="G24" sqref="G24"/>
    </sheetView>
  </sheetViews>
  <sheetFormatPr defaultRowHeight="13" x14ac:dyDescent="0.2"/>
  <cols>
    <col min="6" max="6" width="12.81640625" bestFit="1" customWidth="1"/>
    <col min="7" max="7" width="10.1796875" bestFit="1" customWidth="1"/>
    <col min="8" max="8" width="8.6328125" bestFit="1" customWidth="1"/>
  </cols>
  <sheetData>
    <row r="3" spans="4:10" x14ac:dyDescent="0.2">
      <c r="D3" t="s">
        <v>22</v>
      </c>
      <c r="E3" t="s">
        <v>175</v>
      </c>
      <c r="F3" t="s">
        <v>13</v>
      </c>
      <c r="G3" t="s">
        <v>1</v>
      </c>
      <c r="H3" t="s">
        <v>0</v>
      </c>
      <c r="J3" t="s">
        <v>176</v>
      </c>
    </row>
    <row r="4" spans="4:10" x14ac:dyDescent="0.2">
      <c r="D4">
        <v>5</v>
      </c>
      <c r="E4">
        <v>3</v>
      </c>
      <c r="F4" t="s">
        <v>271</v>
      </c>
      <c r="G4" s="60" t="s">
        <v>272</v>
      </c>
      <c r="H4" t="s">
        <v>273</v>
      </c>
      <c r="I4">
        <v>-1</v>
      </c>
      <c r="J4" t="s">
        <v>274</v>
      </c>
    </row>
    <row r="5" spans="4:10" x14ac:dyDescent="0.2">
      <c r="D5">
        <v>5</v>
      </c>
      <c r="E5">
        <v>16</v>
      </c>
      <c r="F5" t="s">
        <v>248</v>
      </c>
      <c r="G5" s="60" t="s">
        <v>188</v>
      </c>
      <c r="H5" t="s">
        <v>249</v>
      </c>
      <c r="I5">
        <v>-1</v>
      </c>
      <c r="J5" t="s">
        <v>250</v>
      </c>
    </row>
    <row r="6" spans="4:10" x14ac:dyDescent="0.2">
      <c r="D6">
        <v>5</v>
      </c>
      <c r="E6">
        <v>22</v>
      </c>
      <c r="F6" t="s">
        <v>261</v>
      </c>
      <c r="G6" s="60" t="s">
        <v>262</v>
      </c>
      <c r="H6" t="s">
        <v>263</v>
      </c>
      <c r="I6">
        <v>1</v>
      </c>
      <c r="J6" t="s">
        <v>264</v>
      </c>
    </row>
    <row r="7" spans="4:10" x14ac:dyDescent="0.2">
      <c r="D7">
        <v>5</v>
      </c>
      <c r="E7">
        <v>57</v>
      </c>
      <c r="F7" t="s">
        <v>214</v>
      </c>
      <c r="G7" s="60" t="s">
        <v>215</v>
      </c>
      <c r="H7" t="s">
        <v>216</v>
      </c>
      <c r="I7">
        <v>-1</v>
      </c>
      <c r="J7" t="s">
        <v>217</v>
      </c>
    </row>
    <row r="8" spans="4:10" x14ac:dyDescent="0.2">
      <c r="D8">
        <v>5</v>
      </c>
      <c r="E8">
        <v>53</v>
      </c>
      <c r="F8" t="s">
        <v>63</v>
      </c>
      <c r="G8" s="60" t="s">
        <v>251</v>
      </c>
      <c r="H8" t="s">
        <v>252</v>
      </c>
      <c r="I8">
        <v>-1</v>
      </c>
      <c r="J8" t="s">
        <v>253</v>
      </c>
    </row>
    <row r="9" spans="4:10" x14ac:dyDescent="0.2">
      <c r="D9">
        <v>5</v>
      </c>
      <c r="E9">
        <v>42</v>
      </c>
      <c r="F9" t="s">
        <v>191</v>
      </c>
      <c r="G9" s="60" t="s">
        <v>192</v>
      </c>
      <c r="H9" t="s">
        <v>193</v>
      </c>
      <c r="I9">
        <v>-1</v>
      </c>
      <c r="J9" t="s">
        <v>194</v>
      </c>
    </row>
    <row r="10" spans="4:10" x14ac:dyDescent="0.2">
      <c r="D10">
        <v>5</v>
      </c>
      <c r="E10">
        <v>11</v>
      </c>
      <c r="F10" s="60" t="s">
        <v>96</v>
      </c>
      <c r="G10" s="60" t="s">
        <v>268</v>
      </c>
      <c r="H10" t="s">
        <v>269</v>
      </c>
      <c r="I10">
        <v>-1</v>
      </c>
      <c r="J10" t="s">
        <v>270</v>
      </c>
    </row>
    <row r="11" spans="4:10" x14ac:dyDescent="0.2">
      <c r="D11">
        <v>5</v>
      </c>
      <c r="E11">
        <v>9</v>
      </c>
      <c r="F11" s="60" t="s">
        <v>257</v>
      </c>
      <c r="G11" s="60" t="s">
        <v>258</v>
      </c>
      <c r="H11" t="s">
        <v>259</v>
      </c>
      <c r="I11">
        <v>1</v>
      </c>
      <c r="J11" t="s">
        <v>260</v>
      </c>
    </row>
    <row r="12" spans="4:10" x14ac:dyDescent="0.2">
      <c r="D12">
        <v>5</v>
      </c>
      <c r="E12">
        <v>80</v>
      </c>
      <c r="F12" t="s">
        <v>45</v>
      </c>
      <c r="G12" s="60" t="s">
        <v>225</v>
      </c>
      <c r="H12" t="s">
        <v>226</v>
      </c>
      <c r="I12">
        <v>-1</v>
      </c>
      <c r="J12" t="s">
        <v>227</v>
      </c>
    </row>
    <row r="13" spans="4:10" x14ac:dyDescent="0.2">
      <c r="D13">
        <v>5</v>
      </c>
      <c r="E13">
        <v>32</v>
      </c>
      <c r="F13" t="s">
        <v>184</v>
      </c>
      <c r="G13" s="60" t="s">
        <v>185</v>
      </c>
      <c r="H13" t="s">
        <v>186</v>
      </c>
      <c r="I13">
        <v>-1</v>
      </c>
      <c r="J13" t="s">
        <v>187</v>
      </c>
    </row>
    <row r="14" spans="4:10" x14ac:dyDescent="0.2">
      <c r="D14">
        <v>5</v>
      </c>
      <c r="E14">
        <v>31</v>
      </c>
      <c r="F14" t="s">
        <v>290</v>
      </c>
      <c r="G14" s="60" t="s">
        <v>291</v>
      </c>
      <c r="H14" t="s">
        <v>292</v>
      </c>
      <c r="I14">
        <v>-1</v>
      </c>
      <c r="J14" t="s">
        <v>293</v>
      </c>
    </row>
    <row r="15" spans="4:10" x14ac:dyDescent="0.2">
      <c r="D15">
        <v>5</v>
      </c>
      <c r="E15">
        <v>34</v>
      </c>
      <c r="F15" t="s">
        <v>100</v>
      </c>
      <c r="G15" s="60" t="s">
        <v>195</v>
      </c>
      <c r="H15" t="s">
        <v>196</v>
      </c>
      <c r="I15">
        <v>1</v>
      </c>
      <c r="J15" t="s">
        <v>197</v>
      </c>
    </row>
    <row r="16" spans="4:10" x14ac:dyDescent="0.2">
      <c r="D16">
        <v>5</v>
      </c>
      <c r="E16">
        <v>69</v>
      </c>
      <c r="F16" t="s">
        <v>244</v>
      </c>
      <c r="G16" s="60" t="s">
        <v>245</v>
      </c>
      <c r="H16" t="s">
        <v>246</v>
      </c>
      <c r="I16">
        <v>1</v>
      </c>
      <c r="J16" t="s">
        <v>247</v>
      </c>
    </row>
    <row r="17" spans="4:10" x14ac:dyDescent="0.2">
      <c r="D17">
        <v>5</v>
      </c>
      <c r="E17">
        <v>27</v>
      </c>
      <c r="F17" t="s">
        <v>283</v>
      </c>
      <c r="G17" s="60" t="s">
        <v>258</v>
      </c>
      <c r="H17" t="s">
        <v>284</v>
      </c>
      <c r="I17">
        <v>-1</v>
      </c>
      <c r="J17" t="s">
        <v>285</v>
      </c>
    </row>
    <row r="18" spans="4:10" x14ac:dyDescent="0.2">
      <c r="D18">
        <v>5</v>
      </c>
      <c r="E18">
        <v>29</v>
      </c>
      <c r="F18" t="s">
        <v>46</v>
      </c>
      <c r="G18" s="60" t="s">
        <v>235</v>
      </c>
      <c r="H18" t="s">
        <v>236</v>
      </c>
      <c r="I18">
        <v>1</v>
      </c>
      <c r="J18" t="s">
        <v>237</v>
      </c>
    </row>
    <row r="19" spans="4:10" x14ac:dyDescent="0.2">
      <c r="D19">
        <v>5</v>
      </c>
      <c r="E19">
        <v>75</v>
      </c>
      <c r="F19" t="s">
        <v>298</v>
      </c>
      <c r="G19" s="60" t="s">
        <v>299</v>
      </c>
      <c r="H19" t="s">
        <v>300</v>
      </c>
      <c r="I19">
        <v>-1</v>
      </c>
      <c r="J19" t="s">
        <v>301</v>
      </c>
    </row>
    <row r="20" spans="4:10" x14ac:dyDescent="0.2">
      <c r="D20">
        <v>5</v>
      </c>
      <c r="E20">
        <v>37</v>
      </c>
      <c r="F20" t="s">
        <v>133</v>
      </c>
      <c r="G20" s="60" t="s">
        <v>218</v>
      </c>
      <c r="H20" t="s">
        <v>219</v>
      </c>
      <c r="I20">
        <v>-1</v>
      </c>
      <c r="J20" t="s">
        <v>220</v>
      </c>
    </row>
    <row r="21" spans="4:10" x14ac:dyDescent="0.2">
      <c r="D21">
        <v>5</v>
      </c>
      <c r="E21">
        <v>58</v>
      </c>
      <c r="F21" t="s">
        <v>198</v>
      </c>
      <c r="G21" s="60" t="s">
        <v>188</v>
      </c>
      <c r="H21" t="s">
        <v>199</v>
      </c>
      <c r="I21">
        <v>1</v>
      </c>
      <c r="J21" t="s">
        <v>200</v>
      </c>
    </row>
    <row r="22" spans="4:10" x14ac:dyDescent="0.2">
      <c r="D22">
        <v>5</v>
      </c>
      <c r="E22">
        <v>40</v>
      </c>
      <c r="F22" t="s">
        <v>177</v>
      </c>
      <c r="G22" s="60" t="s">
        <v>178</v>
      </c>
      <c r="H22" t="s">
        <v>179</v>
      </c>
      <c r="I22">
        <v>-1</v>
      </c>
      <c r="J22" t="s">
        <v>180</v>
      </c>
    </row>
    <row r="23" spans="4:10" x14ac:dyDescent="0.2">
      <c r="D23">
        <v>5</v>
      </c>
      <c r="E23">
        <v>39</v>
      </c>
      <c r="F23" t="s">
        <v>275</v>
      </c>
      <c r="G23" s="60" t="s">
        <v>276</v>
      </c>
      <c r="H23" t="s">
        <v>277</v>
      </c>
      <c r="I23">
        <v>-1</v>
      </c>
      <c r="J23" t="s">
        <v>278</v>
      </c>
    </row>
    <row r="24" spans="4:10" x14ac:dyDescent="0.2">
      <c r="D24">
        <v>5</v>
      </c>
      <c r="E24">
        <v>38</v>
      </c>
      <c r="F24" s="60" t="s">
        <v>204</v>
      </c>
      <c r="G24" s="60" t="s">
        <v>205</v>
      </c>
      <c r="H24" t="s">
        <v>206</v>
      </c>
      <c r="I24">
        <v>1</v>
      </c>
      <c r="J24" t="s">
        <v>207</v>
      </c>
    </row>
    <row r="25" spans="4:10" x14ac:dyDescent="0.2">
      <c r="D25">
        <v>5</v>
      </c>
      <c r="E25">
        <v>45</v>
      </c>
      <c r="F25" t="s">
        <v>139</v>
      </c>
      <c r="G25" s="60" t="s">
        <v>211</v>
      </c>
      <c r="H25" t="s">
        <v>212</v>
      </c>
      <c r="I25">
        <v>1</v>
      </c>
      <c r="J25" t="s">
        <v>213</v>
      </c>
    </row>
    <row r="26" spans="4:10" x14ac:dyDescent="0.2">
      <c r="D26">
        <v>5</v>
      </c>
      <c r="E26">
        <v>2</v>
      </c>
      <c r="F26" t="s">
        <v>228</v>
      </c>
      <c r="G26" s="60" t="s">
        <v>229</v>
      </c>
      <c r="H26" t="s">
        <v>230</v>
      </c>
      <c r="I26">
        <v>-1</v>
      </c>
      <c r="J26" t="s">
        <v>231</v>
      </c>
    </row>
    <row r="27" spans="4:10" x14ac:dyDescent="0.2">
      <c r="D27">
        <v>5</v>
      </c>
      <c r="E27">
        <v>20</v>
      </c>
      <c r="F27" t="s">
        <v>78</v>
      </c>
      <c r="G27" s="60" t="s">
        <v>201</v>
      </c>
      <c r="H27" t="s">
        <v>202</v>
      </c>
      <c r="I27">
        <v>-1</v>
      </c>
      <c r="J27" t="s">
        <v>203</v>
      </c>
    </row>
    <row r="28" spans="4:10" x14ac:dyDescent="0.2">
      <c r="D28">
        <v>5</v>
      </c>
      <c r="E28">
        <v>19</v>
      </c>
      <c r="F28" t="s">
        <v>44</v>
      </c>
      <c r="G28" s="60" t="s">
        <v>265</v>
      </c>
      <c r="H28" t="s">
        <v>266</v>
      </c>
      <c r="I28">
        <v>-1</v>
      </c>
      <c r="J28" t="s">
        <v>267</v>
      </c>
    </row>
    <row r="29" spans="4:10" x14ac:dyDescent="0.2">
      <c r="D29">
        <v>5</v>
      </c>
      <c r="E29">
        <v>48</v>
      </c>
      <c r="F29" t="s">
        <v>75</v>
      </c>
      <c r="G29" s="60" t="s">
        <v>280</v>
      </c>
      <c r="H29" t="s">
        <v>288</v>
      </c>
      <c r="I29">
        <v>-1</v>
      </c>
      <c r="J29" t="s">
        <v>289</v>
      </c>
    </row>
    <row r="30" spans="4:10" x14ac:dyDescent="0.2">
      <c r="D30">
        <v>5</v>
      </c>
      <c r="E30">
        <v>56</v>
      </c>
      <c r="F30" t="s">
        <v>302</v>
      </c>
      <c r="G30" s="60" t="s">
        <v>303</v>
      </c>
      <c r="H30" t="s">
        <v>304</v>
      </c>
      <c r="I30">
        <v>-1</v>
      </c>
      <c r="J30" t="s">
        <v>305</v>
      </c>
    </row>
    <row r="31" spans="4:10" x14ac:dyDescent="0.2">
      <c r="D31">
        <v>5</v>
      </c>
      <c r="E31">
        <v>50</v>
      </c>
      <c r="F31" t="s">
        <v>142</v>
      </c>
      <c r="G31" s="60" t="s">
        <v>218</v>
      </c>
      <c r="H31" t="s">
        <v>286</v>
      </c>
      <c r="I31">
        <v>-1</v>
      </c>
      <c r="J31" t="s">
        <v>287</v>
      </c>
    </row>
    <row r="32" spans="4:10" x14ac:dyDescent="0.2">
      <c r="D32">
        <v>5</v>
      </c>
      <c r="E32">
        <v>94</v>
      </c>
      <c r="F32" t="s">
        <v>76</v>
      </c>
      <c r="G32" s="60" t="s">
        <v>181</v>
      </c>
      <c r="H32" t="s">
        <v>182</v>
      </c>
      <c r="I32">
        <v>1</v>
      </c>
      <c r="J32" t="s">
        <v>183</v>
      </c>
    </row>
    <row r="33" spans="4:10" x14ac:dyDescent="0.2">
      <c r="D33">
        <v>5</v>
      </c>
      <c r="E33">
        <v>65</v>
      </c>
      <c r="F33" t="s">
        <v>154</v>
      </c>
      <c r="G33" s="60" t="s">
        <v>208</v>
      </c>
      <c r="H33" t="s">
        <v>209</v>
      </c>
      <c r="I33">
        <v>-1</v>
      </c>
      <c r="J33" t="s">
        <v>210</v>
      </c>
    </row>
    <row r="34" spans="4:10" x14ac:dyDescent="0.2">
      <c r="D34">
        <v>5</v>
      </c>
      <c r="E34">
        <v>84</v>
      </c>
      <c r="F34" t="s">
        <v>49</v>
      </c>
      <c r="G34" s="60" t="s">
        <v>188</v>
      </c>
      <c r="H34" t="s">
        <v>189</v>
      </c>
      <c r="I34">
        <v>-1</v>
      </c>
      <c r="J34" t="s">
        <v>190</v>
      </c>
    </row>
    <row r="35" spans="4:10" x14ac:dyDescent="0.2">
      <c r="D35">
        <v>5</v>
      </c>
      <c r="E35">
        <v>5</v>
      </c>
      <c r="F35" t="s">
        <v>57</v>
      </c>
      <c r="G35" s="60" t="s">
        <v>238</v>
      </c>
      <c r="H35" t="s">
        <v>239</v>
      </c>
      <c r="I35">
        <v>-1</v>
      </c>
      <c r="J35" t="s">
        <v>240</v>
      </c>
    </row>
    <row r="36" spans="4:10" x14ac:dyDescent="0.2">
      <c r="D36">
        <v>5</v>
      </c>
      <c r="E36">
        <v>68</v>
      </c>
      <c r="F36" t="s">
        <v>47</v>
      </c>
      <c r="G36" s="60" t="s">
        <v>254</v>
      </c>
      <c r="H36" t="s">
        <v>255</v>
      </c>
      <c r="I36">
        <v>-1</v>
      </c>
      <c r="J36" t="s">
        <v>256</v>
      </c>
    </row>
    <row r="37" spans="4:10" x14ac:dyDescent="0.2">
      <c r="D37">
        <v>5</v>
      </c>
      <c r="E37">
        <v>92</v>
      </c>
      <c r="F37" t="s">
        <v>172</v>
      </c>
      <c r="G37" s="60" t="s">
        <v>241</v>
      </c>
      <c r="H37" t="s">
        <v>242</v>
      </c>
      <c r="I37">
        <v>-1</v>
      </c>
      <c r="J37" t="s">
        <v>243</v>
      </c>
    </row>
    <row r="38" spans="4:10" x14ac:dyDescent="0.2">
      <c r="D38">
        <v>5</v>
      </c>
      <c r="E38">
        <v>71</v>
      </c>
      <c r="F38" t="s">
        <v>279</v>
      </c>
      <c r="G38" s="60" t="s">
        <v>280</v>
      </c>
      <c r="H38" t="s">
        <v>281</v>
      </c>
      <c r="I38">
        <v>-1</v>
      </c>
      <c r="J38" t="s">
        <v>282</v>
      </c>
    </row>
    <row r="39" spans="4:10" x14ac:dyDescent="0.2">
      <c r="D39">
        <v>5</v>
      </c>
      <c r="E39">
        <v>24</v>
      </c>
      <c r="F39" t="s">
        <v>294</v>
      </c>
      <c r="G39" s="60" t="s">
        <v>295</v>
      </c>
      <c r="H39" t="s">
        <v>296</v>
      </c>
      <c r="I39">
        <v>-1</v>
      </c>
      <c r="J39" t="s">
        <v>297</v>
      </c>
    </row>
    <row r="40" spans="4:10" x14ac:dyDescent="0.2">
      <c r="D40">
        <v>5</v>
      </c>
      <c r="E40">
        <v>88</v>
      </c>
      <c r="F40" t="s">
        <v>221</v>
      </c>
      <c r="G40" s="60" t="s">
        <v>222</v>
      </c>
      <c r="H40" t="s">
        <v>223</v>
      </c>
      <c r="I40">
        <v>1</v>
      </c>
      <c r="J40" t="s">
        <v>224</v>
      </c>
    </row>
    <row r="41" spans="4:10" x14ac:dyDescent="0.2">
      <c r="D41">
        <v>5</v>
      </c>
      <c r="E41">
        <v>93</v>
      </c>
      <c r="F41" t="s">
        <v>82</v>
      </c>
      <c r="G41" s="60" t="s">
        <v>232</v>
      </c>
      <c r="H41" t="s">
        <v>233</v>
      </c>
      <c r="I41">
        <v>-1</v>
      </c>
      <c r="J41" t="s">
        <v>234</v>
      </c>
    </row>
  </sheetData>
  <sortState xmlns:xlrd2="http://schemas.microsoft.com/office/spreadsheetml/2017/richdata2" ref="D4:J41">
    <sortCondition ref="F4:F41"/>
  </sortState>
  <phoneticPr fontId="1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14"/>
  <sheetViews>
    <sheetView showGridLines="0" zoomScale="160" zoomScaleNormal="160" workbookViewId="0">
      <selection activeCell="F13" sqref="F13"/>
    </sheetView>
  </sheetViews>
  <sheetFormatPr defaultRowHeight="13" x14ac:dyDescent="0.2"/>
  <cols>
    <col min="1" max="1" width="3.453125" style="11" bestFit="1" customWidth="1"/>
    <col min="2" max="2" width="1.7265625" customWidth="1"/>
    <col min="3" max="3" width="7" bestFit="1" customWidth="1"/>
    <col min="4" max="4" width="7" customWidth="1"/>
    <col min="5" max="5" width="0.90625" customWidth="1"/>
    <col min="6" max="6" width="31.453125" bestFit="1" customWidth="1"/>
    <col min="7" max="7" width="14" style="3" bestFit="1" customWidth="1"/>
    <col min="8" max="8" width="11.453125" style="3" customWidth="1"/>
    <col min="9" max="9" width="3.08984375" bestFit="1" customWidth="1"/>
    <col min="10" max="10" width="11.453125" style="3" customWidth="1"/>
  </cols>
  <sheetData>
    <row r="2" spans="1:10" ht="21" x14ac:dyDescent="0.2">
      <c r="C2" s="62" t="str">
        <f>'入力（申告＆着順）'!$D$2</f>
        <v>2025年度　横浜緑走友会　申告タイムレース</v>
      </c>
      <c r="D2" s="62"/>
      <c r="E2" s="62"/>
      <c r="F2" s="62"/>
      <c r="G2" s="62"/>
      <c r="H2" s="62"/>
      <c r="I2" s="62"/>
      <c r="J2" s="62"/>
    </row>
    <row r="4" spans="1:10" ht="19" x14ac:dyDescent="0.2">
      <c r="C4" s="6" t="s">
        <v>10</v>
      </c>
      <c r="D4" s="6" t="s">
        <v>22</v>
      </c>
      <c r="E4" s="7" t="s">
        <v>11</v>
      </c>
      <c r="F4" s="7" t="s">
        <v>13</v>
      </c>
      <c r="G4" s="7" t="s">
        <v>1</v>
      </c>
      <c r="H4" s="7" t="s">
        <v>0</v>
      </c>
      <c r="I4" s="8"/>
      <c r="J4" s="22" t="s">
        <v>20</v>
      </c>
    </row>
    <row r="5" spans="1:10" ht="19" x14ac:dyDescent="0.2">
      <c r="A5" s="11">
        <f>ROW()-4</f>
        <v>1</v>
      </c>
      <c r="C5" s="6">
        <v>1</v>
      </c>
      <c r="D5" s="26"/>
      <c r="E5" s="6"/>
      <c r="F5" s="41" t="s">
        <v>43</v>
      </c>
      <c r="G5" s="7"/>
      <c r="H5" s="7"/>
      <c r="I5" s="10"/>
      <c r="J5" s="9"/>
    </row>
    <row r="6" spans="1:10" ht="19" x14ac:dyDescent="0.2">
      <c r="A6" s="11">
        <f t="shared" ref="A6:A14" si="0">ROW()-4</f>
        <v>2</v>
      </c>
      <c r="C6" s="6">
        <v>2</v>
      </c>
      <c r="D6" s="26"/>
      <c r="E6" s="6"/>
      <c r="F6" s="41" t="s">
        <v>43</v>
      </c>
      <c r="G6" s="7"/>
      <c r="H6" s="7"/>
      <c r="I6" s="10"/>
      <c r="J6" s="9"/>
    </row>
    <row r="7" spans="1:10" ht="19" x14ac:dyDescent="0.2">
      <c r="A7" s="11">
        <f t="shared" si="0"/>
        <v>3</v>
      </c>
      <c r="C7" s="6">
        <v>3</v>
      </c>
      <c r="D7" s="26"/>
      <c r="E7" s="6"/>
      <c r="F7" s="41" t="s">
        <v>43</v>
      </c>
      <c r="G7" s="7"/>
      <c r="H7" s="7"/>
      <c r="I7" s="10"/>
      <c r="J7" s="9"/>
    </row>
    <row r="8" spans="1:10" ht="19" x14ac:dyDescent="0.2">
      <c r="A8" s="11">
        <f t="shared" si="0"/>
        <v>4</v>
      </c>
      <c r="C8" s="6">
        <v>4</v>
      </c>
      <c r="D8" s="26"/>
      <c r="E8" s="6"/>
      <c r="F8" s="41" t="s">
        <v>43</v>
      </c>
      <c r="G8" s="7"/>
      <c r="H8" s="7"/>
      <c r="I8" s="10"/>
      <c r="J8" s="9"/>
    </row>
    <row r="9" spans="1:10" ht="19" x14ac:dyDescent="0.2">
      <c r="A9" s="11">
        <f t="shared" si="0"/>
        <v>5</v>
      </c>
      <c r="C9" s="6">
        <v>5</v>
      </c>
      <c r="D9" s="26"/>
      <c r="E9" s="6"/>
      <c r="F9" s="41" t="s">
        <v>43</v>
      </c>
      <c r="G9" s="7"/>
      <c r="H9" s="7"/>
      <c r="I9" s="10"/>
      <c r="J9" s="9"/>
    </row>
    <row r="10" spans="1:10" ht="19" x14ac:dyDescent="0.2">
      <c r="A10" s="11">
        <f t="shared" si="0"/>
        <v>6</v>
      </c>
      <c r="C10" s="6">
        <v>6</v>
      </c>
      <c r="D10" s="26"/>
      <c r="E10" s="6"/>
      <c r="F10" s="41" t="s">
        <v>43</v>
      </c>
      <c r="G10" s="7"/>
      <c r="H10" s="7"/>
      <c r="I10" s="10"/>
      <c r="J10" s="9"/>
    </row>
    <row r="11" spans="1:10" ht="19" x14ac:dyDescent="0.2">
      <c r="A11" s="11">
        <f t="shared" si="0"/>
        <v>7</v>
      </c>
      <c r="C11" s="6">
        <f t="shared" ref="C11:C14" si="1">IF($J11=$J10,$C10,$A11)</f>
        <v>7</v>
      </c>
      <c r="D11" s="26">
        <f>VLOOKUP($A11,'入力（申告＆着順）'!$C$5:$AB$111,4,0)</f>
        <v>5</v>
      </c>
      <c r="E11" s="6">
        <f>VLOOKUP($A11,'入力（申告＆着順）'!$C$5:$AB$111,2,0)</f>
        <v>58</v>
      </c>
      <c r="F11" s="6" t="str">
        <f>VLOOKUP($A11,'入力（申告＆着順）'!$C$5:$AB$111,3,0)</f>
        <v>新見　賢治</v>
      </c>
      <c r="G11" s="7" t="str">
        <f>VLOOKUP($A11,'入力（申告＆着順）'!$C$5:$AB$111,23,0)</f>
        <v>26'00"</v>
      </c>
      <c r="H11" s="7" t="str">
        <f>VLOOKUP($A11,'入力（申告＆着順）'!$C$5:$AB$111,24,0)</f>
        <v>26'04"80</v>
      </c>
      <c r="I11" s="10">
        <f>VLOOKUP($A11,'入力（申告＆着順）'!$C$5:$AB$111,25,0)</f>
        <v>1</v>
      </c>
      <c r="J11" s="9" t="str">
        <f>VLOOKUP($A11,'入力（申告＆着順）'!$C$5:$AB$111,26,0)</f>
        <v>0'04"80</v>
      </c>
    </row>
    <row r="12" spans="1:10" ht="19" x14ac:dyDescent="0.2">
      <c r="A12" s="11">
        <f t="shared" si="0"/>
        <v>8</v>
      </c>
      <c r="C12" s="6">
        <f t="shared" si="1"/>
        <v>8</v>
      </c>
      <c r="D12" s="26">
        <f>VLOOKUP($A12,'入力（申告＆着順）'!$C$5:$AB$111,4,0)</f>
        <v>5</v>
      </c>
      <c r="E12" s="6">
        <f>VLOOKUP($A12,'入力（申告＆着順）'!$C$5:$AB$111,2,0)</f>
        <v>38</v>
      </c>
      <c r="F12" s="6" t="str">
        <f>VLOOKUP($A12,'入力（申告＆着順）'!$C$5:$AB$111,3,0)</f>
        <v>杉山　裕史</v>
      </c>
      <c r="G12" s="7" t="str">
        <f>VLOOKUP($A12,'入力（申告＆着順）'!$C$5:$AB$111,23,0)</f>
        <v>30'14"</v>
      </c>
      <c r="H12" s="7" t="str">
        <f>VLOOKUP($A12,'入力（申告＆着順）'!$C$5:$AB$111,24,0)</f>
        <v>30'29"01</v>
      </c>
      <c r="I12" s="10">
        <f>VLOOKUP($A12,'入力（申告＆着順）'!$C$5:$AB$111,25,0)</f>
        <v>1</v>
      </c>
      <c r="J12" s="9" t="str">
        <f>VLOOKUP($A12,'入力（申告＆着順）'!$C$5:$AB$111,26,0)</f>
        <v>0'15"01</v>
      </c>
    </row>
    <row r="13" spans="1:10" ht="19" x14ac:dyDescent="0.2">
      <c r="A13" s="11">
        <f t="shared" si="0"/>
        <v>9</v>
      </c>
      <c r="C13" s="6">
        <f t="shared" si="1"/>
        <v>9</v>
      </c>
      <c r="D13" s="26">
        <f>VLOOKUP($A13,'入力（申告＆着順）'!$C$5:$AB$111,4,0)</f>
        <v>5</v>
      </c>
      <c r="E13" s="6">
        <f>VLOOKUP($A13,'入力（申告＆着順）'!$C$5:$AB$111,2,0)</f>
        <v>65</v>
      </c>
      <c r="F13" s="6" t="str">
        <f>VLOOKUP($A13,'入力（申告＆着順）'!$C$5:$AB$111,3,0)</f>
        <v>日比野　淳一</v>
      </c>
      <c r="G13" s="7" t="str">
        <f>VLOOKUP($A13,'入力（申告＆着順）'!$C$5:$AB$111,23,0)</f>
        <v>24'40"</v>
      </c>
      <c r="H13" s="7" t="str">
        <f>VLOOKUP($A13,'入力（申告＆着順）'!$C$5:$AB$111,24,0)</f>
        <v>24'24"19</v>
      </c>
      <c r="I13" s="10">
        <f>VLOOKUP($A13,'入力（申告＆着順）'!$C$5:$AB$111,25,0)</f>
        <v>-1</v>
      </c>
      <c r="J13" s="9" t="str">
        <f>VLOOKUP($A13,'入力（申告＆着順）'!$C$5:$AB$111,26,0)</f>
        <v>0'15"81</v>
      </c>
    </row>
    <row r="14" spans="1:10" ht="19" x14ac:dyDescent="0.2">
      <c r="A14" s="11">
        <f t="shared" si="0"/>
        <v>10</v>
      </c>
      <c r="C14" s="6">
        <f t="shared" si="1"/>
        <v>10</v>
      </c>
      <c r="D14" s="26">
        <f>VLOOKUP($A14,'入力（申告＆着順）'!$C$5:$AB$111,4,0)</f>
        <v>5</v>
      </c>
      <c r="E14" s="6">
        <f>VLOOKUP($A14,'入力（申告＆着順）'!$C$5:$AB$111,2,0)</f>
        <v>29</v>
      </c>
      <c r="F14" s="6" t="str">
        <f>VLOOKUP($A14,'入力（申告＆着順）'!$C$5:$AB$111,3,0)</f>
        <v>小林　伸彦</v>
      </c>
      <c r="G14" s="7" t="str">
        <f>VLOOKUP($A14,'入力（申告＆着順）'!$C$5:$AB$111,23,0)</f>
        <v>25'30"</v>
      </c>
      <c r="H14" s="7" t="str">
        <f>VLOOKUP($A14,'入力（申告＆着順）'!$C$5:$AB$111,24,0)</f>
        <v>25'09"60</v>
      </c>
      <c r="I14" s="10">
        <f>VLOOKUP($A14,'入力（申告＆着順）'!$C$5:$AB$111,25,0)</f>
        <v>-1</v>
      </c>
      <c r="J14" s="9" t="str">
        <f>VLOOKUP($A14,'入力（申告＆着順）'!$C$5:$AB$111,26,0)</f>
        <v>0'20"40</v>
      </c>
    </row>
  </sheetData>
  <sheetProtection sheet="1" objects="1" scenarios="1"/>
  <mergeCells count="1">
    <mergeCell ref="C2:J2"/>
  </mergeCells>
  <phoneticPr fontId="10"/>
  <conditionalFormatting sqref="C5:C14">
    <cfRule type="expression" dxfId="15" priority="3">
      <formula>D5&lt;&gt;5</formula>
    </cfRule>
  </conditionalFormatting>
  <conditionalFormatting sqref="C5:J14">
    <cfRule type="expression" dxfId="14" priority="1">
      <formula>$G5="0'00"""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J14"/>
  <sheetViews>
    <sheetView showGridLines="0" zoomScale="160" zoomScaleNormal="160" workbookViewId="0">
      <selection activeCell="F9" sqref="F9"/>
    </sheetView>
  </sheetViews>
  <sheetFormatPr defaultRowHeight="13" x14ac:dyDescent="0.2"/>
  <cols>
    <col min="1" max="1" width="3.453125" style="11" bestFit="1" customWidth="1"/>
    <col min="2" max="2" width="1.7265625" customWidth="1"/>
    <col min="3" max="3" width="7" bestFit="1" customWidth="1"/>
    <col min="4" max="4" width="7" customWidth="1"/>
    <col min="5" max="5" width="0.90625" customWidth="1"/>
    <col min="6" max="6" width="31.453125" bestFit="1" customWidth="1"/>
    <col min="7" max="7" width="14" style="3" bestFit="1" customWidth="1"/>
    <col min="8" max="8" width="11.453125" style="3" customWidth="1"/>
    <col min="9" max="9" width="3.08984375" bestFit="1" customWidth="1"/>
    <col min="10" max="10" width="11.453125" style="3" customWidth="1"/>
  </cols>
  <sheetData>
    <row r="2" spans="1:10" ht="21" x14ac:dyDescent="0.2">
      <c r="C2" s="62" t="str">
        <f>'入力（申告＆着順）'!$D$2</f>
        <v>2025年度　横浜緑走友会　申告タイムレース</v>
      </c>
      <c r="D2" s="62"/>
      <c r="E2" s="62"/>
      <c r="F2" s="62"/>
      <c r="G2" s="62"/>
      <c r="H2" s="62"/>
      <c r="I2" s="62"/>
      <c r="J2" s="62"/>
    </row>
    <row r="4" spans="1:10" ht="19" x14ac:dyDescent="0.2">
      <c r="C4" s="6" t="s">
        <v>10</v>
      </c>
      <c r="D4" s="6" t="s">
        <v>22</v>
      </c>
      <c r="E4" s="7" t="s">
        <v>11</v>
      </c>
      <c r="F4" s="7" t="s">
        <v>13</v>
      </c>
      <c r="G4" s="7" t="s">
        <v>1</v>
      </c>
      <c r="H4" s="7" t="s">
        <v>0</v>
      </c>
      <c r="I4" s="8"/>
      <c r="J4" s="22" t="s">
        <v>20</v>
      </c>
    </row>
    <row r="5" spans="1:10" ht="19" x14ac:dyDescent="0.2">
      <c r="A5" s="11">
        <f>ROW()-4</f>
        <v>1</v>
      </c>
      <c r="C5" s="6">
        <v>1</v>
      </c>
      <c r="D5" s="26"/>
      <c r="E5" s="6"/>
      <c r="F5" s="41" t="s">
        <v>43</v>
      </c>
      <c r="G5" s="7"/>
      <c r="H5" s="7"/>
      <c r="I5" s="10"/>
      <c r="J5" s="9"/>
    </row>
    <row r="6" spans="1:10" ht="19" x14ac:dyDescent="0.2">
      <c r="A6" s="11">
        <f t="shared" ref="A6:A14" si="0">ROW()-4</f>
        <v>2</v>
      </c>
      <c r="C6" s="6">
        <v>2</v>
      </c>
      <c r="D6" s="26"/>
      <c r="E6" s="6"/>
      <c r="F6" s="41" t="s">
        <v>43</v>
      </c>
      <c r="G6" s="7"/>
      <c r="H6" s="7"/>
      <c r="I6" s="10"/>
      <c r="J6" s="9"/>
    </row>
    <row r="7" spans="1:10" ht="19" x14ac:dyDescent="0.2">
      <c r="A7" s="11">
        <f t="shared" si="0"/>
        <v>3</v>
      </c>
      <c r="C7" s="6">
        <v>3</v>
      </c>
      <c r="D7" s="26"/>
      <c r="E7" s="6"/>
      <c r="F7" s="41" t="s">
        <v>43</v>
      </c>
      <c r="G7" s="7"/>
      <c r="H7" s="7"/>
      <c r="I7" s="10"/>
      <c r="J7" s="9"/>
    </row>
    <row r="8" spans="1:10" ht="19" x14ac:dyDescent="0.2">
      <c r="A8" s="11">
        <f t="shared" si="0"/>
        <v>4</v>
      </c>
      <c r="C8" s="6">
        <v>4</v>
      </c>
      <c r="D8" s="26"/>
      <c r="E8" s="6"/>
      <c r="F8" s="41" t="s">
        <v>43</v>
      </c>
      <c r="G8" s="7"/>
      <c r="H8" s="7"/>
      <c r="I8" s="10"/>
      <c r="J8" s="9"/>
    </row>
    <row r="9" spans="1:10" ht="19" x14ac:dyDescent="0.2">
      <c r="A9" s="11">
        <f t="shared" si="0"/>
        <v>5</v>
      </c>
      <c r="C9" s="6">
        <v>5</v>
      </c>
      <c r="D9" s="26"/>
      <c r="E9" s="6"/>
      <c r="F9" s="41" t="s">
        <v>43</v>
      </c>
      <c r="G9" s="7"/>
      <c r="H9" s="7"/>
      <c r="I9" s="10"/>
      <c r="J9" s="9"/>
    </row>
    <row r="10" spans="1:10" ht="19" x14ac:dyDescent="0.2">
      <c r="A10" s="11">
        <f t="shared" si="0"/>
        <v>6</v>
      </c>
      <c r="C10" s="6">
        <f t="shared" ref="C10:C14" si="1">IF($J10=$J9,$C9,$A10)</f>
        <v>6</v>
      </c>
      <c r="D10" s="26">
        <f>VLOOKUP($A10,'入力（申告＆着順）'!$C$5:$AB$111,4,0)</f>
        <v>5</v>
      </c>
      <c r="E10" s="6">
        <f>VLOOKUP($A10,'入力（申告＆着順）'!$C$5:$AB$111,2,0)</f>
        <v>34</v>
      </c>
      <c r="F10" s="6" t="str">
        <f>VLOOKUP($A10,'入力（申告＆着順）'!$C$5:$AB$111,3,0)</f>
        <v>佐藤　裕和</v>
      </c>
      <c r="G10" s="7" t="str">
        <f>VLOOKUP($A10,'入力（申告＆着順）'!$C$5:$AB$111,23,0)</f>
        <v>20'50"</v>
      </c>
      <c r="H10" s="7" t="str">
        <f>VLOOKUP($A10,'入力（申告＆着順）'!$C$5:$AB$111,24,0)</f>
        <v>20'54"67</v>
      </c>
      <c r="I10" s="10">
        <f>VLOOKUP($A10,'入力（申告＆着順）'!$C$5:$AB$111,25,0)</f>
        <v>1</v>
      </c>
      <c r="J10" s="9" t="str">
        <f>VLOOKUP($A10,'入力（申告＆着順）'!$C$5:$AB$111,26,0)</f>
        <v>0'04"67</v>
      </c>
    </row>
    <row r="11" spans="1:10" ht="19" x14ac:dyDescent="0.2">
      <c r="A11" s="11">
        <f t="shared" si="0"/>
        <v>7</v>
      </c>
      <c r="C11" s="6">
        <f t="shared" si="1"/>
        <v>7</v>
      </c>
      <c r="D11" s="26">
        <f>VLOOKUP($A11,'入力（申告＆着順）'!$C$5:$AB$111,4,0)</f>
        <v>5</v>
      </c>
      <c r="E11" s="6">
        <f>VLOOKUP($A11,'入力（申告＆着順）'!$C$5:$AB$111,2,0)</f>
        <v>58</v>
      </c>
      <c r="F11" s="6" t="str">
        <f>VLOOKUP($A11,'入力（申告＆着順）'!$C$5:$AB$111,3,0)</f>
        <v>新見　賢治</v>
      </c>
      <c r="G11" s="7" t="str">
        <f>VLOOKUP($A11,'入力（申告＆着順）'!$C$5:$AB$111,23,0)</f>
        <v>26'00"</v>
      </c>
      <c r="H11" s="7" t="str">
        <f>VLOOKUP($A11,'入力（申告＆着順）'!$C$5:$AB$111,24,0)</f>
        <v>26'04"80</v>
      </c>
      <c r="I11" s="10">
        <f>VLOOKUP($A11,'入力（申告＆着順）'!$C$5:$AB$111,25,0)</f>
        <v>1</v>
      </c>
      <c r="J11" s="9" t="str">
        <f>VLOOKUP($A11,'入力（申告＆着順）'!$C$5:$AB$111,26,0)</f>
        <v>0'04"80</v>
      </c>
    </row>
    <row r="12" spans="1:10" ht="19" x14ac:dyDescent="0.2">
      <c r="A12" s="11">
        <f t="shared" si="0"/>
        <v>8</v>
      </c>
      <c r="C12" s="6">
        <f t="shared" si="1"/>
        <v>8</v>
      </c>
      <c r="D12" s="26">
        <f>VLOOKUP($A12,'入力（申告＆着順）'!$C$5:$AB$111,4,0)</f>
        <v>5</v>
      </c>
      <c r="E12" s="6">
        <f>VLOOKUP($A12,'入力（申告＆着順）'!$C$5:$AB$111,2,0)</f>
        <v>38</v>
      </c>
      <c r="F12" s="6" t="str">
        <f>VLOOKUP($A12,'入力（申告＆着順）'!$C$5:$AB$111,3,0)</f>
        <v>杉山　裕史</v>
      </c>
      <c r="G12" s="7" t="str">
        <f>VLOOKUP($A12,'入力（申告＆着順）'!$C$5:$AB$111,23,0)</f>
        <v>30'14"</v>
      </c>
      <c r="H12" s="7" t="str">
        <f>VLOOKUP($A12,'入力（申告＆着順）'!$C$5:$AB$111,24,0)</f>
        <v>30'29"01</v>
      </c>
      <c r="I12" s="10">
        <f>VLOOKUP($A12,'入力（申告＆着順）'!$C$5:$AB$111,25,0)</f>
        <v>1</v>
      </c>
      <c r="J12" s="9" t="str">
        <f>VLOOKUP($A12,'入力（申告＆着順）'!$C$5:$AB$111,26,0)</f>
        <v>0'15"01</v>
      </c>
    </row>
    <row r="13" spans="1:10" ht="19" x14ac:dyDescent="0.2">
      <c r="A13" s="11">
        <f t="shared" si="0"/>
        <v>9</v>
      </c>
      <c r="C13" s="6">
        <f t="shared" si="1"/>
        <v>9</v>
      </c>
      <c r="D13" s="26">
        <f>VLOOKUP($A13,'入力（申告＆着順）'!$C$5:$AB$111,4,0)</f>
        <v>5</v>
      </c>
      <c r="E13" s="6">
        <f>VLOOKUP($A13,'入力（申告＆着順）'!$C$5:$AB$111,2,0)</f>
        <v>65</v>
      </c>
      <c r="F13" s="6" t="str">
        <f>VLOOKUP($A13,'入力（申告＆着順）'!$C$5:$AB$111,3,0)</f>
        <v>日比野　淳一</v>
      </c>
      <c r="G13" s="7" t="str">
        <f>VLOOKUP($A13,'入力（申告＆着順）'!$C$5:$AB$111,23,0)</f>
        <v>24'40"</v>
      </c>
      <c r="H13" s="7" t="str">
        <f>VLOOKUP($A13,'入力（申告＆着順）'!$C$5:$AB$111,24,0)</f>
        <v>24'24"19</v>
      </c>
      <c r="I13" s="10">
        <f>VLOOKUP($A13,'入力（申告＆着順）'!$C$5:$AB$111,25,0)</f>
        <v>-1</v>
      </c>
      <c r="J13" s="9" t="str">
        <f>VLOOKUP($A13,'入力（申告＆着順）'!$C$5:$AB$111,26,0)</f>
        <v>0'15"81</v>
      </c>
    </row>
    <row r="14" spans="1:10" ht="19" x14ac:dyDescent="0.2">
      <c r="A14" s="11">
        <f t="shared" si="0"/>
        <v>10</v>
      </c>
      <c r="C14" s="6">
        <f t="shared" si="1"/>
        <v>10</v>
      </c>
      <c r="D14" s="26">
        <f>VLOOKUP($A14,'入力（申告＆着順）'!$C$5:$AB$111,4,0)</f>
        <v>5</v>
      </c>
      <c r="E14" s="6">
        <f>VLOOKUP($A14,'入力（申告＆着順）'!$C$5:$AB$111,2,0)</f>
        <v>29</v>
      </c>
      <c r="F14" s="6" t="str">
        <f>VLOOKUP($A14,'入力（申告＆着順）'!$C$5:$AB$111,3,0)</f>
        <v>小林　伸彦</v>
      </c>
      <c r="G14" s="7" t="str">
        <f>VLOOKUP($A14,'入力（申告＆着順）'!$C$5:$AB$111,23,0)</f>
        <v>25'30"</v>
      </c>
      <c r="H14" s="7" t="str">
        <f>VLOOKUP($A14,'入力（申告＆着順）'!$C$5:$AB$111,24,0)</f>
        <v>25'09"60</v>
      </c>
      <c r="I14" s="10">
        <f>VLOOKUP($A14,'入力（申告＆着順）'!$C$5:$AB$111,25,0)</f>
        <v>-1</v>
      </c>
      <c r="J14" s="9" t="str">
        <f>VLOOKUP($A14,'入力（申告＆着順）'!$C$5:$AB$111,26,0)</f>
        <v>0'20"40</v>
      </c>
    </row>
  </sheetData>
  <sheetProtection sheet="1" objects="1" scenarios="1"/>
  <mergeCells count="1">
    <mergeCell ref="C2:J2"/>
  </mergeCells>
  <phoneticPr fontId="10"/>
  <conditionalFormatting sqref="C5:C14">
    <cfRule type="expression" dxfId="13" priority="3">
      <formula>D5&lt;&gt;5</formula>
    </cfRule>
  </conditionalFormatting>
  <conditionalFormatting sqref="C5:J14">
    <cfRule type="expression" dxfId="12" priority="1">
      <formula>$G5="0'00"""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使い方</vt:lpstr>
      <vt:lpstr>着順記入シート</vt:lpstr>
      <vt:lpstr>申告シート</vt:lpstr>
      <vt:lpstr>入力（申告＆着順）</vt:lpstr>
      <vt:lpstr>入力(タイム)</vt:lpstr>
      <vt:lpstr>結果出力(全体)</vt:lpstr>
      <vt:lpstr>Sheet1</vt:lpstr>
      <vt:lpstr>結果(7-10位)</vt:lpstr>
      <vt:lpstr>結果(6位)</vt:lpstr>
      <vt:lpstr>結果(5位)</vt:lpstr>
      <vt:lpstr>結果(4位)</vt:lpstr>
      <vt:lpstr>結果(3位)</vt:lpstr>
      <vt:lpstr>結果(2位)</vt:lpstr>
      <vt:lpstr>結果(1位)</vt:lpstr>
      <vt:lpstr>結果出力</vt:lpstr>
      <vt:lpstr>結果出力!Print_Area</vt:lpstr>
    </vt:vector>
  </TitlesOfParts>
  <Company>3M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ja054999</dc:creator>
  <cp:lastModifiedBy>雅司 西阪</cp:lastModifiedBy>
  <cp:lastPrinted>2019-07-13T04:51:46Z</cp:lastPrinted>
  <dcterms:created xsi:type="dcterms:W3CDTF">2012-07-02T02:25:37Z</dcterms:created>
  <dcterms:modified xsi:type="dcterms:W3CDTF">2025-07-13T00:44:13Z</dcterms:modified>
</cp:coreProperties>
</file>